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tsn.tno.nl\Data\sv\sv-015068\TNO\Rapporten\2026\"/>
    </mc:Choice>
  </mc:AlternateContent>
  <xr:revisionPtr revIDLastSave="0" documentId="8_{107FF605-0DBD-4BC7-90DB-3DDBC3F5E905}" xr6:coauthVersionLast="47" xr6:coauthVersionMax="47" xr10:uidLastSave="{00000000-0000-0000-0000-000000000000}"/>
  <bookViews>
    <workbookView xWindow="-110" yWindow="-110" windowWidth="19420" windowHeight="10300" xr2:uid="{9AECF987-9F65-4559-982F-7B6126803055}"/>
  </bookViews>
  <sheets>
    <sheet name="Readme" sheetId="10" r:id="rId1"/>
    <sheet name="Model Flex Features Comparison" sheetId="2" r:id="rId2"/>
    <sheet name="Research Questions" sheetId="8" r:id="rId3"/>
    <sheet name="Support-Model Flex Features" sheetId="3" r:id="rId4"/>
    <sheet name="Gap Analysis" sheetId="9" r:id="rId5"/>
    <sheet name="Acronyms" sheetId="7" r:id="rId6"/>
  </sheets>
  <definedNames>
    <definedName name="Energy_catagories">'Support-Model Flex Features'!#REF!</definedName>
    <definedName name="Flex_constraints">'Support-Model Flex Features'!#REF!</definedName>
    <definedName name="Flex_technologies">'Support-Model Flex Features'!#REF!</definedName>
    <definedName name="Functionality">'Support-Model Flex Features'!#REF!</definedName>
    <definedName name="Goals_Types_of_output">'Support-Model Flex Features'!#REF!</definedName>
    <definedName name="Market_behavious">'Support-Model Flex Features'!#REF!</definedName>
    <definedName name="Markets">'Support-Model Flex Features'!#REF!</definedName>
    <definedName name="max_score" localSheetId="4">'Gap Analysis'!#REF!</definedName>
    <definedName name="max_score">#REF!</definedName>
    <definedName name="Model_type">'Support-Model Flex Features'!#REF!</definedName>
    <definedName name="Sectors">'Support-Model Flex Features'!#REF!</definedName>
    <definedName name="Space_granularity">'Support-Model Flex Features'!#REF!</definedName>
    <definedName name="Time_granularity">'Support-Model Flex Features'!#REF!</definedName>
    <definedName name="Uncertainty">'Support-Model Flex Features'!#REF!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9" i="9" l="1"/>
  <c r="AB10" i="9"/>
  <c r="AB11" i="9"/>
  <c r="AB12" i="9"/>
  <c r="AB13" i="9"/>
  <c r="AB14" i="9"/>
  <c r="AB15" i="9"/>
  <c r="AB16" i="9"/>
  <c r="AB17" i="9"/>
  <c r="AB18" i="9"/>
  <c r="AB19" i="9"/>
  <c r="AB20" i="9"/>
  <c r="AB21" i="9"/>
  <c r="AB8" i="9"/>
  <c r="V9" i="9"/>
  <c r="V10" i="9"/>
  <c r="V11" i="9"/>
  <c r="V12" i="9"/>
  <c r="V13" i="9"/>
  <c r="V14" i="9"/>
  <c r="V15" i="9"/>
  <c r="V16" i="9"/>
  <c r="V17" i="9"/>
  <c r="V18" i="9"/>
  <c r="V19" i="9"/>
  <c r="V20" i="9"/>
  <c r="V21" i="9"/>
  <c r="V8" i="9"/>
  <c r="U21" i="9"/>
  <c r="U20" i="9"/>
  <c r="U19" i="9"/>
  <c r="U18" i="9"/>
  <c r="U17" i="9"/>
  <c r="U16" i="9"/>
  <c r="U15" i="9"/>
  <c r="U14" i="9"/>
  <c r="U13" i="9"/>
  <c r="U12" i="9"/>
  <c r="U11" i="9"/>
  <c r="U10" i="9"/>
  <c r="U9" i="9"/>
  <c r="Z9" i="9"/>
  <c r="Z10" i="9"/>
  <c r="Z11" i="9"/>
  <c r="Z12" i="9"/>
  <c r="Z13" i="9"/>
  <c r="Z14" i="9"/>
  <c r="Z15" i="9"/>
  <c r="Z16" i="9"/>
  <c r="Z17" i="9"/>
  <c r="Z18" i="9"/>
  <c r="Z19" i="9"/>
  <c r="Z20" i="9"/>
  <c r="Z21" i="9"/>
  <c r="Z8" i="9"/>
  <c r="Y9" i="9"/>
  <c r="Y10" i="9"/>
  <c r="Y11" i="9"/>
  <c r="Y12" i="9"/>
  <c r="Y13" i="9"/>
  <c r="Y14" i="9"/>
  <c r="Y15" i="9"/>
  <c r="Y16" i="9"/>
  <c r="Y17" i="9"/>
  <c r="Y18" i="9"/>
  <c r="Y19" i="9"/>
  <c r="Y20" i="9"/>
  <c r="Y21" i="9"/>
  <c r="Y8" i="9"/>
  <c r="U8" i="9"/>
  <c r="X9" i="9"/>
  <c r="X10" i="9"/>
  <c r="X11" i="9"/>
  <c r="X12" i="9"/>
  <c r="X13" i="9"/>
  <c r="X14" i="9"/>
  <c r="X15" i="9"/>
  <c r="X16" i="9"/>
  <c r="X17" i="9"/>
  <c r="X18" i="9"/>
  <c r="X19" i="9"/>
  <c r="X20" i="9"/>
  <c r="X21" i="9"/>
  <c r="X8" i="9"/>
  <c r="W9" i="9"/>
  <c r="AA9" i="9"/>
  <c r="W10" i="9"/>
  <c r="AA10" i="9"/>
  <c r="W11" i="9"/>
  <c r="AA11" i="9"/>
  <c r="W12" i="9"/>
  <c r="AA12" i="9"/>
  <c r="W13" i="9"/>
  <c r="AA13" i="9"/>
  <c r="W14" i="9"/>
  <c r="AA14" i="9"/>
  <c r="W15" i="9"/>
  <c r="AA15" i="9"/>
  <c r="W16" i="9"/>
  <c r="AA16" i="9"/>
  <c r="W17" i="9"/>
  <c r="AA17" i="9"/>
  <c r="W18" i="9"/>
  <c r="AA18" i="9"/>
  <c r="W19" i="9"/>
  <c r="AA19" i="9"/>
  <c r="W20" i="9"/>
  <c r="AA20" i="9"/>
  <c r="W21" i="9"/>
  <c r="AA21" i="9"/>
  <c r="AA8" i="9"/>
  <c r="W8" i="9"/>
</calcChain>
</file>

<file path=xl/sharedStrings.xml><?xml version="1.0" encoding="utf-8"?>
<sst xmlns="http://schemas.openxmlformats.org/spreadsheetml/2006/main" count="637" uniqueCount="306">
  <si>
    <t>Spreadsheet name</t>
  </si>
  <si>
    <t>Description</t>
  </si>
  <si>
    <t>Model Flex Features Comparison:</t>
  </si>
  <si>
    <t>Support-Model Flex Features:</t>
  </si>
  <si>
    <t>Definitions and explanations for each technical assessment aspect used in the comparison table (e.g., purpose, platform, ownership, time/space scope, functionality, goals, energy carriers, markets, technologies, constraints, uncertainty management, sectors, market party behavior, societal aspects, user friendliness, documentation, interdependencies, support, readability of results).</t>
  </si>
  <si>
    <t>Research Questions:</t>
  </si>
  <si>
    <t>Matrix evaluating each model’s capability to address the research questions, using a scale from 0 (no capability) to 3 (fully capable).</t>
  </si>
  <si>
    <t>Acronyms:</t>
  </si>
  <si>
    <t>Model name</t>
  </si>
  <si>
    <t>Model type</t>
  </si>
  <si>
    <t>Purpose of the model</t>
  </si>
  <si>
    <t>Platform</t>
  </si>
  <si>
    <t>Ownership</t>
  </si>
  <si>
    <t>Time scope/granularity</t>
  </si>
  <si>
    <t>Space scope and granularity</t>
  </si>
  <si>
    <t>Functionality</t>
  </si>
  <si>
    <t>Goals/Types of output</t>
  </si>
  <si>
    <t>Energy carriers</t>
  </si>
  <si>
    <t>Markets</t>
  </si>
  <si>
    <t>Flex technologies</t>
  </si>
  <si>
    <t>Flex constraints</t>
  </si>
  <si>
    <t>Uncertainty management</t>
  </si>
  <si>
    <t>Sectors</t>
  </si>
  <si>
    <t>Market party behaviour</t>
  </si>
  <si>
    <t>Societal aspects</t>
  </si>
  <si>
    <t>User friendly</t>
  </si>
  <si>
    <t>Documentation</t>
  </si>
  <si>
    <t>Link with documentation, paper, info</t>
  </si>
  <si>
    <t>Interdependencies</t>
  </si>
  <si>
    <t>Support</t>
  </si>
  <si>
    <t>Licence</t>
  </si>
  <si>
    <t>Readibility of results</t>
  </si>
  <si>
    <t>Contact person</t>
  </si>
  <si>
    <t>TIAM ECN</t>
  </si>
  <si>
    <t>IAM</t>
  </si>
  <si>
    <t>Integrated energy system analysis for investment and operation for a global context</t>
  </si>
  <si>
    <t>VEDA/GAMS</t>
  </si>
  <si>
    <t>TNO (TES)</t>
  </si>
  <si>
    <t>Time blocks</t>
  </si>
  <si>
    <t>Global</t>
  </si>
  <si>
    <t>Optimization, LP</t>
  </si>
  <si>
    <t>Total system cost, Total system cost minimization</t>
  </si>
  <si>
    <t>Multi-carrier energy systems</t>
  </si>
  <si>
    <t>Capacity</t>
  </si>
  <si>
    <t>Storage long-term (seasonal), Demand response, Conversion technologies</t>
  </si>
  <si>
    <t>Seasonal constraints, Network (transport), Cross sectoral flexibility</t>
  </si>
  <si>
    <t>Deterministic single scenario</t>
  </si>
  <si>
    <t>Industry</t>
  </si>
  <si>
    <t>Pre-defined</t>
  </si>
  <si>
    <t>No</t>
  </si>
  <si>
    <t>Medium (UI in VEDA/GAMS)</t>
  </si>
  <si>
    <t>Yes</t>
  </si>
  <si>
    <t>https://www.iamcdocumentation.eu/index.php/TIAM-ECN</t>
  </si>
  <si>
    <t>It needs license from VEDA/GAMS</t>
  </si>
  <si>
    <t>TNO</t>
  </si>
  <si>
    <t>Non-Free Software licence</t>
  </si>
  <si>
    <t>Low (Needs to be interpretted)</t>
  </si>
  <si>
    <t>Francesco Dalla Longa</t>
  </si>
  <si>
    <t>TIMES Europe</t>
  </si>
  <si>
    <t>Integrated energy system analysis for investment and operation for Europe</t>
  </si>
  <si>
    <t>Europe (only with BZ)</t>
  </si>
  <si>
    <t>https://link.springer.com/article/10.1007/s10666-024-09976-8</t>
  </si>
  <si>
    <t>OPERA-TNO</t>
  </si>
  <si>
    <t>Integrated energy system analysis for investment and operation for the Netherlands</t>
  </si>
  <si>
    <t>AIMMS</t>
  </si>
  <si>
    <t>Netherlands (incl. regions within)</t>
  </si>
  <si>
    <t>Cross sectoral flexibility</t>
  </si>
  <si>
    <t>Medium (UI in AIMMS + ACCESS)</t>
  </si>
  <si>
    <t>https://www.pbl.nl/modellen/opera</t>
  </si>
  <si>
    <t>it needs license from AIMMS + ACCESS</t>
  </si>
  <si>
    <t>TNO-PBL</t>
  </si>
  <si>
    <t>Joost van Stralen</t>
  </si>
  <si>
    <t>OPERA-PBL</t>
  </si>
  <si>
    <t>PBL</t>
  </si>
  <si>
    <t>IESA-Opt</t>
  </si>
  <si>
    <t>Integrated energy system analysis for investment and operation</t>
  </si>
  <si>
    <t>1 hour</t>
  </si>
  <si>
    <t>Agnostic (depends on the data)</t>
  </si>
  <si>
    <t>Optimization, LP, MIP</t>
  </si>
  <si>
    <t>Capacity, Day Ahead</t>
  </si>
  <si>
    <t>Storage short-term, Demand response, Conversion technologies</t>
  </si>
  <si>
    <t>Unit commitment, Ramping, Seasonal constraints, Network (transport), Cross sectoral flexibility</t>
  </si>
  <si>
    <t>Industry, Utility, Residential</t>
  </si>
  <si>
    <t>Medium (UI in AIMMS + Excel)</t>
  </si>
  <si>
    <t>https://www.sciencedirect.com/science/article/pii/S266679242100072X</t>
  </si>
  <si>
    <t>it needs license from AIMMS + Excel</t>
  </si>
  <si>
    <t>Amir Fattahi</t>
  </si>
  <si>
    <t>COMPETES-TNO</t>
  </si>
  <si>
    <t>Market Model</t>
  </si>
  <si>
    <t>Sector coupling gas and electricity for investment and operation analysis in the Europe</t>
  </si>
  <si>
    <t>Day Ahead, Capacity</t>
  </si>
  <si>
    <t>Demand response, Conversion technologies</t>
  </si>
  <si>
    <t>Unit commitment, Ramping, Network (transport), Network (DC-OPF), Cross sectoral flexibility</t>
  </si>
  <si>
    <t>Utility</t>
  </si>
  <si>
    <t>https://topsectorenergie.nl/documents/837/2017-FLEXNET-phase-2_kYVchtZ.pdf</t>
  </si>
  <si>
    <t>German Morales Espana</t>
  </si>
  <si>
    <t>I-ELGAS</t>
  </si>
  <si>
    <t>Sector coupling gas and electricity for operation analysis in the Netherlands</t>
  </si>
  <si>
    <t>Day Ahead</t>
  </si>
  <si>
    <t>Demand response, Conversion technologies, Storage short-term</t>
  </si>
  <si>
    <t>Unit commitment, Ramping, Cross sectoral flexibility</t>
  </si>
  <si>
    <t>https://www.sciencedirect.com/science/article/pii/S0306261921002336</t>
  </si>
  <si>
    <t>Sebastiaan Hers</t>
  </si>
  <si>
    <t>Tulipa</t>
  </si>
  <si>
    <t>IAM, Market Model</t>
  </si>
  <si>
    <t>Integrated energy system analysis of investment and operation with focus on the power sector</t>
  </si>
  <si>
    <t>Julia</t>
  </si>
  <si>
    <t>TNO (TES), eScience, TU-Delft, University Utrecht</t>
  </si>
  <si>
    <t>Multiple</t>
  </si>
  <si>
    <t>Day Ahead, Intra day, Capacity</t>
  </si>
  <si>
    <t>Storage short-term, Demand response, Conversion technologies, Storage long-term (seasonal)</t>
  </si>
  <si>
    <t>Unit commitment, Ramping, Seasonal constraints, Network (transport), Network (DC-OPF), Cross sectoral flexibility</t>
  </si>
  <si>
    <t>Deterministic single scenario, Stochastic optimization</t>
  </si>
  <si>
    <t>Utility, Industry, Residential</t>
  </si>
  <si>
    <t>Low (no UI, coding skills required)</t>
  </si>
  <si>
    <t>https://tulipaenergy.github.io/TulipaEnergyModel.jl/stable/</t>
  </si>
  <si>
    <t>No license needed for Julia or JuMP</t>
  </si>
  <si>
    <t>TNO amd eScience</t>
  </si>
  <si>
    <t>Open-source</t>
  </si>
  <si>
    <t>REPOWERS</t>
  </si>
  <si>
    <t>Power system market optimization</t>
  </si>
  <si>
    <t>North West Europe (only with BZ)</t>
  </si>
  <si>
    <t>Only power system</t>
  </si>
  <si>
    <t>Day Ahead, Intra day</t>
  </si>
  <si>
    <t>Unit commitment, Ramping</t>
  </si>
  <si>
    <t>Not available</t>
  </si>
  <si>
    <t>EYE</t>
  </si>
  <si>
    <t>Simulation Model</t>
  </si>
  <si>
    <t>Simulating scenarios and impacts on energy markets.</t>
  </si>
  <si>
    <t>TNO (ICSE)</t>
  </si>
  <si>
    <t>Netherlands (as copper plate)</t>
  </si>
  <si>
    <t>Simulation</t>
  </si>
  <si>
    <t>Energy price indication</t>
  </si>
  <si>
    <t>Monte Carlo</t>
  </si>
  <si>
    <t>Agnostic</t>
  </si>
  <si>
    <t>Pre-defined, Custom</t>
  </si>
  <si>
    <t>High</t>
  </si>
  <si>
    <t>ESDL</t>
  </si>
  <si>
    <t>Not available for public use</t>
  </si>
  <si>
    <t>Aliene, Wester, Peter</t>
  </si>
  <si>
    <t>EYE-FLEX</t>
  </si>
  <si>
    <t>Storage short-term, Conversion technologies</t>
  </si>
  <si>
    <t>ESSIM</t>
  </si>
  <si>
    <t>System dimensioning</t>
  </si>
  <si>
    <t>System dimensioning volumes</t>
  </si>
  <si>
    <t>None</t>
  </si>
  <si>
    <t>Custom, Pre-defined</t>
  </si>
  <si>
    <t>https://essim-documentation.readthedocs.io/en/latest/introduction/index.html</t>
  </si>
  <si>
    <t>Edwin, Selma</t>
  </si>
  <si>
    <t>Ruimtelijke Energie Verkenner</t>
  </si>
  <si>
    <t>Richard Westerga, Edwin, Ewoud</t>
  </si>
  <si>
    <t>Energy Transition Model ETM</t>
  </si>
  <si>
    <t>Quintel</t>
  </si>
  <si>
    <t>Tool voor Integraal Programmeren (TIP)</t>
  </si>
  <si>
    <t>Witteveen + Bos</t>
  </si>
  <si>
    <t>METIS</t>
  </si>
  <si>
    <t>Not publicly available</t>
  </si>
  <si>
    <t>Co-ownership (EU &amp; third parties)</t>
  </si>
  <si>
    <t>Europe (incl BZ and regions in countries)</t>
  </si>
  <si>
    <t>Deterministic single scenario, Monte Carlo</t>
  </si>
  <si>
    <t>https://energy.ec.europa.eu/data-and-analysis/energy-modelling/metis_en</t>
  </si>
  <si>
    <t>Artelys</t>
  </si>
  <si>
    <t>Medium (UI for results analysis)</t>
  </si>
  <si>
    <t>Tijs Langeveld (RVO)</t>
  </si>
  <si>
    <t>PLEXOS</t>
  </si>
  <si>
    <t>Sector coupling gas, water, and electricity for investment and operation analysis</t>
  </si>
  <si>
    <t>Energy Exemplar</t>
  </si>
  <si>
    <t>Unit commitment, Ramping, Seasonal constraints, Network (transport), Network (DC-OPF), Cross sectoral flexibility, Network (Gas)</t>
  </si>
  <si>
    <t>Deterministic single scenario, Monte Carlo, Stochastic optimization</t>
  </si>
  <si>
    <t>https://www.energyexemplar.com/plexos</t>
  </si>
  <si>
    <t>DNV</t>
  </si>
  <si>
    <t>Technical assessment framework definitions</t>
  </si>
  <si>
    <t>Aspects</t>
  </si>
  <si>
    <t>Definitions/Explanations/Reasonings</t>
  </si>
  <si>
    <t>Stating what the model intends to do would help the reader</t>
  </si>
  <si>
    <t>Main programming language in which the model has been developed</t>
  </si>
  <si>
    <t xml:space="preserve">Who is the leading developer and is responsible for the maintenance of the model </t>
  </si>
  <si>
    <t>Resolution for the simulation</t>
  </si>
  <si>
    <t>Does it account for pan europe or just netherlands. Does it consider regions within a country or the entire country as a whole?</t>
  </si>
  <si>
    <t>A model can perform simulations for scenarios but also can be an optimization model</t>
  </si>
  <si>
    <t>Based on the objective/purpose of the model, its output is defined.</t>
  </si>
  <si>
    <t>Listing all the energy carriers that are included in the model</t>
  </si>
  <si>
    <t>Listing all the Markets that are included in the model</t>
  </si>
  <si>
    <t>Listing all the technologies/methods that are included in the model</t>
  </si>
  <si>
    <t>Listing all the constraints included in the model to study flexibility needs</t>
  </si>
  <si>
    <t xml:space="preserve">Listing all of the possibilities to handle uncertainty in the model </t>
  </si>
  <si>
    <t>Listing all the Sectors that are included in the model</t>
  </si>
  <si>
    <t>Models might have a predefined behaviour pattern or sets of these paterns to choose from, but also might allow the user to define the behaviour/strategy. This would be helpful to simulate realistic scenarios.</t>
  </si>
  <si>
    <t>Does include energy poverty or any other social criteria in the model</t>
  </si>
  <si>
    <t>Is the model easy to install and run? Does the user need any programming skills? Has it UI?</t>
  </si>
  <si>
    <t>Is there documentation available to understand the model and make changes/choices?</t>
  </si>
  <si>
    <t>Link to a web resource pointing to information about the model (docs, paper, report, etc)</t>
  </si>
  <si>
    <t>Does the model requires an inout from another model? Ex. An executable file of a scenario to make simultions/optimizations</t>
  </si>
  <si>
    <t>Is there tech support available if the user runs into any issue?</t>
  </si>
  <si>
    <t>Are the produced results easy to understad for a non expert? Or is an intermediate party needed to interpret the outputs into a readbale result?</t>
  </si>
  <si>
    <t>What sort of model/capabilities will be needed?</t>
  </si>
  <si>
    <t>Modelling Topics for Flexibility Assessment</t>
  </si>
  <si>
    <t>Research Questions</t>
  </si>
  <si>
    <t>Optimize system dimensioning and its evaluation</t>
  </si>
  <si>
    <t>Model flexible dispatch characteristics from supply</t>
  </si>
  <si>
    <t>Model network congestion with power flow and its potential solutions</t>
  </si>
  <si>
    <t>Uncertainty analysis</t>
  </si>
  <si>
    <t>Sector-wise modeling</t>
  </si>
  <si>
    <t>Output financial information</t>
  </si>
  <si>
    <t>CO2 emissions calculation and reduction analysis</t>
  </si>
  <si>
    <t>Detailed market modeling</t>
  </si>
  <si>
    <t>Detailed market party behavior modeling</t>
  </si>
  <si>
    <t>Modeling impact of a market changes on existing markets</t>
  </si>
  <si>
    <t>Modeling policies</t>
  </si>
  <si>
    <t>Business cases</t>
  </si>
  <si>
    <t>Model the detailed physic constraints of the energy system</t>
  </si>
  <si>
    <t>Interoperability with other models</t>
  </si>
  <si>
    <t>Demand</t>
  </si>
  <si>
    <t>How much flexibility (in power and energy) will be required in 2030, 2035, 2040, and 2050 to maintain energy and system balance, and to mitigate grid congestion?</t>
  </si>
  <si>
    <t>X</t>
  </si>
  <si>
    <t>Supply (technical potential)</t>
  </si>
  <si>
    <t xml:space="preserve">Business case </t>
  </si>
  <si>
    <t>Robustness</t>
  </si>
  <si>
    <t>System physics constraints</t>
  </si>
  <si>
    <t>Societal effects</t>
  </si>
  <si>
    <t>Integration of models</t>
  </si>
  <si>
    <t xml:space="preserve">The model doesn’t have the capability </t>
  </si>
  <si>
    <t>The model has the minimum capability</t>
  </si>
  <si>
    <t>The model is partially capable</t>
  </si>
  <si>
    <t>The model is fully capable</t>
  </si>
  <si>
    <t>Acronym</t>
  </si>
  <si>
    <t>BZ</t>
  </si>
  <si>
    <t>Bidding Zone</t>
  </si>
  <si>
    <t>Integrated Assessment Model</t>
  </si>
  <si>
    <t>LP</t>
  </si>
  <si>
    <t>Linear Programming</t>
  </si>
  <si>
    <t>MGA</t>
  </si>
  <si>
    <t>Modelling to Generate Alternatives</t>
  </si>
  <si>
    <t>MIP</t>
  </si>
  <si>
    <t>Mixed Integer Linear Programming</t>
  </si>
  <si>
    <t>Data driven platform</t>
  </si>
  <si>
    <t>Regional scenario builder (view on the supply/demand and infrastructure) for municipalities and regions</t>
  </si>
  <si>
    <t>TNO (several groups like ISP-TES-VECTOR)</t>
  </si>
  <si>
    <t>1 hour, Multiple</t>
  </si>
  <si>
    <t>Combining spatial planing with infraestructure planning</t>
  </si>
  <si>
    <t>Visualization of KPIs in different forms</t>
  </si>
  <si>
    <t>No flexibility information yet</t>
  </si>
  <si>
    <t>It is not needed</t>
  </si>
  <si>
    <t>High (Map editor)</t>
  </si>
  <si>
    <t>https://www.esdl.nl/wp-content/uploads/2025/02/Ruimtelijke-Energie-Verkenner-TNO.pdf</t>
  </si>
  <si>
    <t>System dimensioning  and scenario evaluation</t>
  </si>
  <si>
    <t>Conversion technologies, Demand response</t>
  </si>
  <si>
    <t>Utility, Industry, Residential, Mobility</t>
  </si>
  <si>
    <t>https://energytransitionmodel.com/</t>
  </si>
  <si>
    <t>Start from National Scenarios and then regionalized that information for municipalities (similar purpose to REV)</t>
  </si>
  <si>
    <t>Python</t>
  </si>
  <si>
    <t>Witteveen+Bos</t>
  </si>
  <si>
    <t>Spatial Visualization of KPIs in different forms</t>
  </si>
  <si>
    <t>It can intearct with ETM</t>
  </si>
  <si>
    <t>https://www.witteveenbos.com/nl/digital-solutions/tool-for-integrated-programming</t>
  </si>
  <si>
    <t>Witteveen+Bos, Quintel</t>
  </si>
  <si>
    <t>Open-access yet, but it requires approval for accessing the tool</t>
  </si>
  <si>
    <t>Table comparing energy system models (e.g., TIAM ECN, TIMES Europe, OPERA-TNO, Tulipa, etc.) across features such as model type, purpose, platform, ownership, scope, functionality, outputs, energy carriers, markets, technologies, constraints, uncertainty management, sectors, user friendliness, documentation, licensing, and contact persons. 
Includes direct links to documentation and papers for each model.</t>
  </si>
  <si>
    <t>Lists key research questions and modeling topics relevant to flexibility assessment, such as system dimensioning, dispatch characteristics, network congestion, uncertainty analysis, sector-wise modeling, financial outputs, CO₂ analysis, market modeling, policy modeling, business cases, system physics constraints, societal effects, and model integration.
Indicates which questions are addressed by which models.</t>
  </si>
  <si>
    <t>Description of the tables information</t>
  </si>
  <si>
    <t xml:space="preserve">Electricity balancing market model </t>
  </si>
  <si>
    <t>Either Bert Daniels (Bert.Daniels@pbl.nl)</t>
  </si>
  <si>
    <t>DC-OPF</t>
  </si>
  <si>
    <t>Linear version of power flow equations</t>
  </si>
  <si>
    <t>Pathway analysis</t>
  </si>
  <si>
    <t>Intra day</t>
  </si>
  <si>
    <t>Definitions for key acronyms used throughout the spreadsheet.</t>
  </si>
  <si>
    <t xml:space="preserve">Which sectors and technologies (e.g., EVs, heat pumps, batteries, industry) have the potential to deliver this flexibility at different time horizons and locations (e.g., Western Europe, NL, regional, local)? What are the associated investment, operational, and emissions impacts? </t>
  </si>
  <si>
    <t xml:space="preserve">Can the impact of incentive policies be modelled? Consider examples like subsidizing a technology or implementing taxes. This involves addressing policy questions such as: 
1. Adjusting network transport tariffs to promote flexibility options like batteries and e-boilers 
2. Implementing time-dependent transport tariffs for households 
3. Eliminating double energy taxes for small consumers </t>
  </si>
  <si>
    <t xml:space="preserve">How sensitive are system outcomes to uncertainties in key technologies or adoption rates (e.g., V2G, heat networks, industrial electrification)? </t>
  </si>
  <si>
    <t>Can different scenarios or transition pathways be modelled? This includes system pathway dynamics with critical interdependencies and tipping points</t>
  </si>
  <si>
    <t>Does the model support a comprehensive analysis of energy systems physics, including power-flow constraints, gas pressure, and heat transfer?</t>
  </si>
  <si>
    <t xml:space="preserve">On the one hand, what are the economic, reliability, and climate impacts if key flexibility solutions are not implemented, such as increased system costs, electricity price volatility and its distribution across different consumer types, curtailment of renewables, or unserved demand? On the other hand, what are the advantages of flexibility? </t>
  </si>
  <si>
    <t>How robust are the results and can they be compared with other methods or model results for validation and maybe new insights? Can combining multiple models address gaps that a single model might have? Cross-validation could also enhance the robustness of the results.</t>
  </si>
  <si>
    <t>Model flexible dispatch characteristics from the supply</t>
  </si>
  <si>
    <t>Sector-wise modelling</t>
  </si>
  <si>
    <t>Detailed market modelling</t>
  </si>
  <si>
    <t>Detailed market party behaviour modelling</t>
  </si>
  <si>
    <t>Modelling the impact of market changes on existing markets</t>
  </si>
  <si>
    <t>Modelling policies</t>
  </si>
  <si>
    <t>Model the detailed physical constraints of the energy system</t>
  </si>
  <si>
    <t>The capability needed to answer the question</t>
  </si>
  <si>
    <t>RQ1</t>
  </si>
  <si>
    <t>ID</t>
  </si>
  <si>
    <t>RQ2</t>
  </si>
  <si>
    <t>RQ3</t>
  </si>
  <si>
    <t>RQ4</t>
  </si>
  <si>
    <t>RQ5</t>
  </si>
  <si>
    <t>RQ6</t>
  </si>
  <si>
    <t>RQ7</t>
  </si>
  <si>
    <t>RQ8</t>
  </si>
  <si>
    <t>Median</t>
  </si>
  <si>
    <t>P25</t>
  </si>
  <si>
    <t>P75</t>
  </si>
  <si>
    <t>Average</t>
  </si>
  <si>
    <t>Metric to use</t>
  </si>
  <si>
    <t>Mode</t>
  </si>
  <si>
    <t>Minimum</t>
  </si>
  <si>
    <t>Maximum</t>
  </si>
  <si>
    <t>Gap Analysis</t>
  </si>
  <si>
    <t>An explorative study by the Kenniscoalitie energietransitie (KCET)</t>
  </si>
  <si>
    <t>12 February 2026</t>
  </si>
  <si>
    <t>Document information</t>
  </si>
  <si>
    <t>https://publications.tno.nl/publication/34645729/8ivFcHXY/TNO-2026-R10345.pdf</t>
  </si>
  <si>
    <t>This spreadsheet is an annex tot the TNO report TNO 2026 R10345 Flexibility in Energy System Models -  Gap Analysis</t>
  </si>
  <si>
    <t xml:space="preserve">Weblink to the report: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</si>
</sst>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b/>
      <sz val="11"/>
      <color theme="1"/>
      <name val="Aptos Narrow"/>
      <family val="2"/>
      <scheme val="minor"/>
    </font>
    <font>
      <u/>
      <sz val="11"/>
      <color theme="10"/>
      <name val="Aptos Narrow"/>
      <family val="2"/>
      <scheme val="minor"/>
    </font>
    <font>
      <sz val="11"/>
      <color theme="1"/>
      <name val="Aptos Narrow"/>
      <family val="2"/>
      <scheme val="minor"/>
    </font>
    <font>
      <sz val="11"/>
      <color theme="1"/>
      <name val="Aptos Narrow"/>
      <family val="2"/>
      <scheme val="minor"/>
    </font>
    <font>
      <b/>
      <sz val="11"/>
      <color theme="0"/>
      <name val="Aptos Narrow"/>
      <family val="2"/>
      <scheme val="minor"/>
    </font>
    <font>
      <b/>
      <sz val="11"/>
      <color theme="1"/>
      <name val="Aptos Narrow"/>
      <family val="2"/>
      <scheme val="minor"/>
    </font>
    <font>
      <b/>
      <sz val="16"/>
      <color rgb="FF00B050"/>
      <name val="Aptos Narrow"/>
      <family val="2"/>
      <scheme val="minor"/>
    </font>
    <font>
      <sz val="11"/>
      <name val="Aptos Narrow"/>
      <family val="2"/>
      <scheme val="minor"/>
    </font>
    <font>
      <sz val="10"/>
      <color theme="1"/>
      <name val="Aptos Narrow"/>
      <family val="2"/>
    </font>
    <font>
      <sz val="10"/>
      <color rgb="FF000000"/>
      <name val="Aptos Narrow"/>
      <family val="2"/>
    </font>
    <font>
      <sz val="8"/>
      <name val="Aptos Narrow"/>
      <family val="2"/>
      <scheme val="minor"/>
    </font>
    <font>
      <b/>
      <sz val="10"/>
      <color theme="2" tint="-0.249977111117893"/>
      <name val="Aptos Narrow"/>
      <family val="2"/>
    </font>
    <font>
      <sz val="10"/>
      <color theme="2" tint="-0.249977111117893"/>
      <name val="Aptos Narrow"/>
      <family val="2"/>
    </font>
    <font>
      <sz val="10"/>
      <color theme="1"/>
      <name val="Arial"/>
      <family val="2"/>
    </font>
  </fonts>
  <fills count="9">
    <fill>
      <patternFill patternType="none"/>
    </fill>
    <fill>
      <patternFill patternType="gray125"/>
    </fill>
    <fill>
      <patternFill patternType="solid">
        <fgColor theme="0" tint="-0.14999847407452621"/>
        <bgColor theme="0" tint="-0.14999847407452621"/>
      </patternFill>
    </fill>
    <fill>
      <patternFill patternType="solid">
        <fgColor rgb="FFFFFFCC"/>
      </patternFill>
    </fill>
    <fill>
      <patternFill patternType="solid">
        <fgColor theme="5"/>
        <bgColor theme="5"/>
      </patternFill>
    </fill>
    <fill>
      <patternFill patternType="solid">
        <fgColor theme="5" tint="0.79998168889431442"/>
        <bgColor theme="5" tint="0.79998168889431442"/>
      </patternFill>
    </fill>
    <fill>
      <patternFill patternType="solid">
        <fgColor theme="0" tint="-4.9989318521683403E-2"/>
        <bgColor indexed="64"/>
      </patternFill>
    </fill>
    <fill>
      <patternFill patternType="solid">
        <fgColor rgb="FFD9D9D9"/>
        <bgColor indexed="64"/>
      </patternFill>
    </fill>
    <fill>
      <patternFill patternType="solid">
        <fgColor theme="1"/>
        <bgColor indexed="64"/>
      </patternFill>
    </fill>
  </fills>
  <borders count="17">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theme="4" tint="0.39997558519241921"/>
      </top>
      <bottom style="thin">
        <color theme="4" tint="0.39997558519241921"/>
      </bottom>
      <diagonal/>
    </border>
    <border>
      <left style="thin">
        <color indexed="64"/>
      </left>
      <right style="thin">
        <color indexed="64"/>
      </right>
      <top style="thin">
        <color theme="4" tint="0.39997558519241921"/>
      </top>
      <bottom style="thin">
        <color theme="4" tint="0.39997558519241921"/>
      </bottom>
      <diagonal/>
    </border>
    <border>
      <left style="thin">
        <color rgb="FFB2B2B2"/>
      </left>
      <right style="thin">
        <color rgb="FFB2B2B2"/>
      </right>
      <top style="thin">
        <color rgb="FFB2B2B2"/>
      </top>
      <bottom style="thin">
        <color rgb="FFB2B2B2"/>
      </bottom>
      <diagonal/>
    </border>
    <border>
      <left/>
      <right/>
      <top style="thin">
        <color theme="5" tint="0.39997558519241921"/>
      </top>
      <bottom style="thin">
        <color theme="5" tint="0.39997558519241921"/>
      </bottom>
      <diagonal/>
    </border>
    <border>
      <left/>
      <right/>
      <top/>
      <bottom style="thin">
        <color theme="5" tint="0.39997558519241921"/>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
      <left/>
      <right/>
      <top style="thin">
        <color theme="1"/>
      </top>
      <bottom style="thin">
        <color theme="1"/>
      </bottom>
      <diagonal/>
    </border>
    <border>
      <left/>
      <right/>
      <top/>
      <bottom style="medium">
        <color rgb="FF000000"/>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3">
    <xf numFmtId="0" fontId="0" fillId="0" borderId="0"/>
    <xf numFmtId="0" fontId="2" fillId="0" borderId="0" applyNumberFormat="0" applyFill="0" applyBorder="0" applyAlignment="0" applyProtection="0"/>
    <xf numFmtId="0" fontId="3" fillId="3" borderId="5" applyNumberFormat="0" applyFont="0" applyAlignment="0" applyProtection="0"/>
  </cellStyleXfs>
  <cellXfs count="50">
    <xf numFmtId="0" fontId="0" fillId="0" borderId="0" xfId="0"/>
    <xf numFmtId="0" fontId="1" fillId="0" borderId="0" xfId="0" applyFont="1"/>
    <xf numFmtId="0" fontId="0" fillId="0" borderId="0" xfId="0" applyAlignment="1">
      <alignment wrapText="1"/>
    </xf>
    <xf numFmtId="0" fontId="0" fillId="0" borderId="1" xfId="0" applyBorder="1" applyAlignment="1">
      <alignment horizontal="left" vertical="center"/>
    </xf>
    <xf numFmtId="0" fontId="0" fillId="0" borderId="0" xfId="0" applyAlignment="1">
      <alignment horizontal="left" vertical="center" wrapText="1"/>
    </xf>
    <xf numFmtId="0" fontId="0" fillId="0" borderId="2" xfId="0" applyBorder="1" applyAlignment="1">
      <alignment horizontal="left" vertical="center"/>
    </xf>
    <xf numFmtId="0" fontId="0" fillId="0" borderId="0" xfId="0"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2" fillId="0" borderId="0" xfId="1" applyAlignment="1">
      <alignment horizontal="left" vertical="center" wrapText="1"/>
    </xf>
    <xf numFmtId="0" fontId="0" fillId="3" borderId="0" xfId="2" applyFont="1" applyBorder="1"/>
    <xf numFmtId="0" fontId="1" fillId="3" borderId="0" xfId="2" applyFont="1" applyBorder="1"/>
    <xf numFmtId="0" fontId="4" fillId="0" borderId="0" xfId="0" applyFont="1"/>
    <xf numFmtId="0" fontId="5" fillId="4" borderId="6" xfId="0" applyFont="1" applyFill="1" applyBorder="1" applyAlignment="1">
      <alignment horizontal="left" vertical="top"/>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wrapText="1"/>
    </xf>
    <xf numFmtId="0" fontId="6" fillId="6" borderId="8" xfId="0" applyFont="1" applyFill="1" applyBorder="1" applyAlignment="1">
      <alignment horizontal="left" vertical="center" wrapText="1"/>
    </xf>
    <xf numFmtId="0" fontId="6" fillId="0" borderId="0" xfId="0" applyFont="1" applyAlignment="1">
      <alignment wrapText="1"/>
    </xf>
    <xf numFmtId="0" fontId="4" fillId="0" borderId="0" xfId="0" applyFont="1" applyAlignment="1">
      <alignment wrapText="1"/>
    </xf>
    <xf numFmtId="0" fontId="4" fillId="5" borderId="6" xfId="0" applyFont="1" applyFill="1" applyBorder="1" applyAlignment="1">
      <alignment horizontal="left" vertical="center" wrapText="1"/>
    </xf>
    <xf numFmtId="0" fontId="4" fillId="0" borderId="0" xfId="0" applyFont="1" applyAlignment="1">
      <alignment horizontal="left" vertical="center" wrapText="1"/>
    </xf>
    <xf numFmtId="0" fontId="7" fillId="6" borderId="8" xfId="0" applyFont="1" applyFill="1" applyBorder="1" applyAlignment="1">
      <alignment horizontal="center" vertical="center"/>
    </xf>
    <xf numFmtId="0" fontId="4" fillId="0" borderId="6" xfId="0" applyFont="1" applyBorder="1" applyAlignment="1">
      <alignment horizontal="left" vertical="center" wrapText="1"/>
    </xf>
    <xf numFmtId="0" fontId="8" fillId="0" borderId="0" xfId="0" applyFont="1" applyAlignment="1">
      <alignment horizontal="left" vertical="center" wrapText="1"/>
    </xf>
    <xf numFmtId="0" fontId="0" fillId="0" borderId="0" xfId="0" applyAlignment="1">
      <alignment vertical="center"/>
    </xf>
    <xf numFmtId="0" fontId="0" fillId="2" borderId="0" xfId="0" applyFill="1" applyAlignment="1">
      <alignment horizontal="center" vertical="center"/>
    </xf>
    <xf numFmtId="0" fontId="0" fillId="0" borderId="0" xfId="0" applyAlignment="1">
      <alignment horizontal="center" vertical="center"/>
    </xf>
    <xf numFmtId="0" fontId="9" fillId="0" borderId="0" xfId="0" applyFont="1" applyAlignment="1">
      <alignment horizontal="center" vertical="center" wrapText="1"/>
    </xf>
    <xf numFmtId="0" fontId="9" fillId="0" borderId="0" xfId="0" applyFont="1" applyAlignment="1">
      <alignment horizontal="center" textRotation="90" wrapText="1"/>
    </xf>
    <xf numFmtId="0" fontId="9" fillId="0" borderId="0" xfId="0" applyFont="1" applyAlignment="1">
      <alignment horizontal="center" vertical="center"/>
    </xf>
    <xf numFmtId="0" fontId="10" fillId="7" borderId="0" xfId="0" applyFont="1" applyFill="1" applyAlignment="1">
      <alignment vertical="center" wrapText="1"/>
    </xf>
    <xf numFmtId="0" fontId="10" fillId="0" borderId="0" xfId="0" applyFont="1" applyAlignment="1">
      <alignment vertical="center" wrapText="1"/>
    </xf>
    <xf numFmtId="0" fontId="10" fillId="0" borderId="10" xfId="0" applyFont="1" applyBorder="1" applyAlignment="1">
      <alignment vertical="center" wrapText="1"/>
    </xf>
    <xf numFmtId="0" fontId="4" fillId="5" borderId="6" xfId="0" applyFont="1" applyFill="1" applyBorder="1" applyAlignment="1">
      <alignment horizontal="center" vertical="center" wrapText="1"/>
    </xf>
    <xf numFmtId="0" fontId="4" fillId="0" borderId="6" xfId="0" applyFont="1" applyBorder="1" applyAlignment="1">
      <alignment horizontal="center" vertical="center" wrapText="1"/>
    </xf>
    <xf numFmtId="0" fontId="8" fillId="0" borderId="0" xfId="0" applyFont="1" applyAlignment="1">
      <alignment horizontal="center" vertical="center" wrapText="1"/>
    </xf>
    <xf numFmtId="0" fontId="4" fillId="0" borderId="0" xfId="0" applyFont="1" applyAlignment="1">
      <alignment horizontal="center" vertical="center" wrapText="1"/>
    </xf>
    <xf numFmtId="0" fontId="12" fillId="0" borderId="9" xfId="0" applyFont="1" applyBorder="1" applyAlignment="1">
      <alignment horizontal="center" textRotation="90" wrapText="1"/>
    </xf>
    <xf numFmtId="9" fontId="13" fillId="0" borderId="0" xfId="0" applyNumberFormat="1" applyFont="1" applyAlignment="1">
      <alignment horizontal="center" vertical="center"/>
    </xf>
    <xf numFmtId="0" fontId="0" fillId="0" borderId="13" xfId="0" applyBorder="1"/>
    <xf numFmtId="0" fontId="0" fillId="0" borderId="14" xfId="0" applyBorder="1"/>
    <xf numFmtId="0" fontId="14" fillId="0" borderId="13" xfId="0" applyFont="1" applyBorder="1"/>
    <xf numFmtId="0" fontId="0" fillId="0" borderId="15" xfId="0" applyBorder="1"/>
    <xf numFmtId="0" fontId="0" fillId="8" borderId="12" xfId="0" applyFill="1" applyBorder="1"/>
    <xf numFmtId="0" fontId="5" fillId="8" borderId="11" xfId="0" applyFont="1" applyFill="1" applyBorder="1"/>
    <xf numFmtId="0" fontId="2" fillId="0" borderId="16" xfId="1" applyBorder="1"/>
  </cellXfs>
  <cellStyles count="3">
    <cellStyle name="Hyperlink" xfId="1" builtinId="8"/>
    <cellStyle name="Normal" xfId="0" builtinId="0"/>
    <cellStyle name="Note" xfId="2" builtinId="10"/>
  </cellStyles>
  <dxfs count="68">
    <dxf>
      <font>
        <color rgb="FFF8696B"/>
      </font>
    </dxf>
    <dxf>
      <font>
        <color rgb="FFFCBF7B"/>
      </font>
    </dxf>
    <dxf>
      <font>
        <color rgb="FFCCDD82"/>
      </font>
    </dxf>
    <dxf>
      <font>
        <color rgb="FF63BE7B"/>
      </font>
    </dxf>
    <dxf>
      <font>
        <color rgb="FFF8696B"/>
      </font>
    </dxf>
    <dxf>
      <font>
        <color rgb="FFFCBF7B"/>
      </font>
    </dxf>
    <dxf>
      <font>
        <color rgb="FFCCDD82"/>
      </font>
    </dxf>
    <dxf>
      <font>
        <color rgb="FF63BE7B"/>
      </font>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wrapText="0" indent="0" justifyLastLine="0" shrinkToFit="0" readingOrder="0"/>
    </dxf>
    <dxf>
      <font>
        <strike val="0"/>
        <outline val="0"/>
        <shadow val="0"/>
        <u val="none"/>
        <vertAlign val="baseline"/>
        <sz val="10"/>
        <color theme="1"/>
        <name val="Aptos Narrow"/>
        <family val="2"/>
        <scheme val="none"/>
      </font>
      <alignment horizontal="center" vertical="center" textRotation="0" indent="0" justifyLastLine="0" shrinkToFit="0" readingOrder="0"/>
    </dxf>
    <dxf>
      <font>
        <strike val="0"/>
        <outline val="0"/>
        <shadow val="0"/>
        <u val="none"/>
        <vertAlign val="baseline"/>
        <sz val="10"/>
        <color theme="1"/>
        <name val="Aptos Narrow"/>
        <family val="2"/>
        <scheme val="none"/>
      </font>
      <alignment horizontal="center" vertical="center" textRotation="0" wrapText="1" indent="0" justifyLastLine="0" shrinkToFit="0" readingOrder="0"/>
    </dxf>
    <dxf>
      <alignment horizontal="left" vertical="center" textRotation="0" wrapText="1" indent="0" justifyLastLine="0" shrinkToFit="0" readingOrder="0"/>
    </dxf>
    <dxf>
      <alignment horizontal="left" vertical="center" textRotation="0" indent="0" justifyLastLine="0" shrinkToFit="0" readingOrder="0"/>
      <border diagonalUp="0" diagonalDown="0">
        <left style="thin">
          <color indexed="64"/>
        </left>
        <right style="thin">
          <color indexed="64"/>
        </right>
        <top/>
        <bottom/>
        <vertical/>
        <horizontal/>
      </border>
    </dxf>
    <dxf>
      <alignment horizontal="left" vertical="center" textRotation="0" indent="0" justifyLastLine="0" shrinkToFit="0" readingOrder="0"/>
    </dxf>
    <dxf>
      <font>
        <b/>
        <i val="0"/>
        <strike val="0"/>
        <condense val="0"/>
        <extend val="0"/>
        <outline val="0"/>
        <shadow val="0"/>
        <u val="none"/>
        <vertAlign val="baseline"/>
        <sz val="11"/>
        <color theme="1"/>
        <name val="Aptos Narrow"/>
        <family val="2"/>
        <scheme val="minor"/>
      </font>
    </dxf>
    <dxf>
      <font>
        <name val="Aptos Narrow"/>
        <scheme val="minor"/>
      </font>
      <alignment horizontal="left" vertical="center" textRotation="0" wrapText="1" indent="0" justifyLastLine="0" shrinkToFit="0" readingOrder="0"/>
    </dxf>
    <dxf>
      <font>
        <b val="0"/>
        <i val="0"/>
        <strike val="0"/>
        <condense val="0"/>
        <extend val="0"/>
        <outline val="0"/>
        <shadow val="0"/>
        <u val="none"/>
        <vertAlign val="baseline"/>
        <sz val="11"/>
        <color theme="1"/>
        <name val="Aptos Narrow"/>
        <family val="2"/>
        <scheme val="minor"/>
      </font>
      <alignment horizontal="left" vertical="center" textRotation="0" wrapText="1" indent="0" justifyLastLine="0" shrinkToFit="0" readingOrder="0"/>
    </dxf>
    <dxf>
      <font>
        <b val="0"/>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border outline="0">
        <left style="thin">
          <color theme="5" tint="0.39997558519241921"/>
        </left>
        <top style="thin">
          <color theme="5" tint="0.39997558519241921"/>
        </top>
      </border>
    </dxf>
    <dxf>
      <font>
        <name val="Aptos Narrow"/>
        <scheme val="minor"/>
      </font>
      <alignment textRotation="0" wrapText="1" indent="0" justifyLastLine="0" shrinkToFit="0" readingOrder="0"/>
    </dxf>
    <dxf>
      <border outline="0">
        <bottom style="thin">
          <color theme="5" tint="0.39997558519241921"/>
        </bottom>
      </border>
    </dxf>
    <dxf>
      <font>
        <b/>
        <i val="0"/>
        <strike val="0"/>
        <condense val="0"/>
        <extend val="0"/>
        <outline val="0"/>
        <shadow val="0"/>
        <u val="none"/>
        <vertAlign val="baseline"/>
        <sz val="11"/>
        <color theme="0"/>
        <name val="Aptos Narrow"/>
        <scheme val="minor"/>
      </font>
      <fill>
        <patternFill patternType="solid">
          <fgColor theme="5"/>
          <bgColor theme="5"/>
        </patternFill>
      </fill>
      <alignment horizontal="center" vertical="center" textRotation="0" wrapText="0"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vertical="center" textRotation="0" wrapText="1" indent="0" justifyLastLine="0" shrinkToFit="0" readingOrder="0"/>
    </dxf>
    <dxf>
      <alignment horizontal="left" vertical="center" textRotation="0" wrapText="1" indent="0" justifyLastLine="0" shrinkToFit="0" readingOrder="0"/>
    </dxf>
    <dxf>
      <alignment horizontal="general" vertical="center" textRotation="0" wrapText="0" indent="0" justifyLastLine="0" shrinkToFit="0" readingOrder="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colors>
    <mruColors>
      <color rgb="FF63BE7B"/>
      <color rgb="FFCCDD82"/>
      <color rgb="FFFCBF7B"/>
      <color rgb="FFF8696B"/>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customXml" Target="../customXml/item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F800076-04D7-415B-BCE2-93BFC8BB9358}" name="Table4" displayName="Table4" ref="B8:C13" totalsRowShown="0" headerRowDxfId="67">
  <autoFilter ref="B8:C13" xr:uid="{0F800076-04D7-415B-BCE2-93BFC8BB9358}"/>
  <tableColumns count="2">
    <tableColumn id="1" xr3:uid="{FF4AFA8A-0168-4B77-BCFA-564AE0FB0745}" name="Spreadsheet name" dataDxfId="66"/>
    <tableColumn id="2" xr3:uid="{3E3483E8-C6D2-4FCA-8DBD-D938AD062546}" name="Description of the tables information" dataDxfId="65"/>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B56F5C9-E5B4-4F39-9CF0-C067A5A3E477}" name="Table26" displayName="Table26" ref="B2:Z19" totalsRowShown="0" headerRowDxfId="64" dataDxfId="63">
  <autoFilter ref="B2:Z19" xr:uid="{1B56F5C9-E5B4-4F39-9CF0-C067A5A3E477}"/>
  <tableColumns count="25">
    <tableColumn id="1" xr3:uid="{AD271D46-31B0-473E-99EC-BDD9D0B03A8F}" name="Model name" dataDxfId="62"/>
    <tableColumn id="26" xr3:uid="{0F0D4878-EC04-4E7F-8E1A-42C55E5D270E}" name="Model type" dataDxfId="61"/>
    <tableColumn id="20" xr3:uid="{1D368C74-DD4F-4632-8982-419008A74BBA}" name="Purpose of the model" dataDxfId="60"/>
    <tableColumn id="21" xr3:uid="{95083B1E-6D43-4244-A967-8BF10D6CB9A1}" name="Platform" dataDxfId="59"/>
    <tableColumn id="2" xr3:uid="{537FD79F-BDCB-4344-8870-C3B0A5E41BB4}" name="Ownership" dataDxfId="58"/>
    <tableColumn id="3" xr3:uid="{0706002D-6C5A-4667-8B7A-28733D91B76C}" name="Time scope/granularity" dataDxfId="57"/>
    <tableColumn id="4" xr3:uid="{D93C38C9-A69F-498C-9D94-D99A17150E1C}" name="Space scope and granularity" dataDxfId="56"/>
    <tableColumn id="5" xr3:uid="{C0DFC23F-BAB0-4ADD-A56D-AF532155E72A}" name="Functionality" dataDxfId="55"/>
    <tableColumn id="6" xr3:uid="{C5908CB1-7EF6-4F91-BF5E-B8F89BF50475}" name="Goals/Types of output" dataDxfId="54"/>
    <tableColumn id="7" xr3:uid="{AC964946-4008-4662-A542-F2E28B9A29FF}" name="Energy carriers" dataDxfId="53"/>
    <tableColumn id="8" xr3:uid="{10329366-87A5-44B6-B7EE-5CE8CA88596D}" name="Markets" dataDxfId="52"/>
    <tableColumn id="9" xr3:uid="{3212F519-ADC6-4D50-8D29-36C9402F68AE}" name="Flex technologies" dataDxfId="51"/>
    <tableColumn id="22" xr3:uid="{6FB8E799-AC7A-4DC8-B59C-D54A0C118EF7}" name="Flex constraints" dataDxfId="50"/>
    <tableColumn id="24" xr3:uid="{9C8AADFD-6470-4933-8427-B5027928EC7C}" name="Uncertainty management" dataDxfId="49"/>
    <tableColumn id="10" xr3:uid="{7D05C101-4986-4DFE-98A7-F787384CA37C}" name="Sectors" dataDxfId="48"/>
    <tableColumn id="12" xr3:uid="{9AA37C4C-65B3-4683-9228-746C3F6F3CC7}" name="Market party behaviour" dataDxfId="47"/>
    <tableColumn id="13" xr3:uid="{21BB5079-2397-4FD8-BDA8-DD2C3785BBF8}" name="Societal aspects" dataDxfId="46"/>
    <tableColumn id="15" xr3:uid="{E158D516-452C-4820-8D97-9377534F8CC1}" name="User friendly" dataDxfId="45"/>
    <tableColumn id="16" xr3:uid="{37ADBEAA-1BA0-4205-82A1-610715985CA0}" name="Documentation" dataDxfId="44"/>
    <tableColumn id="23" xr3:uid="{5362CB1B-617C-453E-B9F0-0A84216FE1D1}" name="Link with documentation, paper, info" dataDxfId="43"/>
    <tableColumn id="17" xr3:uid="{592F62F6-8AC7-46C1-8FCE-032E0E77C5E7}" name="Interdependencies" dataDxfId="42"/>
    <tableColumn id="18" xr3:uid="{BFCF9F66-64CE-497E-9F6C-C40806C69BE8}" name="Support" dataDxfId="41"/>
    <tableColumn id="14" xr3:uid="{07A7BF07-98BD-42DA-BD82-5A8497A8FCC8}" name="Licence" dataDxfId="40"/>
    <tableColumn id="19" xr3:uid="{EC74E1ED-C2FC-4825-B5E2-3120B59FC6AB}" name="Readibility of results" dataDxfId="39"/>
    <tableColumn id="25" xr3:uid="{B1D7DB4B-5EF9-4BFA-B7F8-12C707F773E9}" name="Contact person" dataDxfId="3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876374A-2C2F-4389-BA1C-2697BEC23C8D}" name="Table1" displayName="Table1" ref="B2:D10" totalsRowShown="0" headerRowDxfId="37" dataDxfId="35" headerRowBorderDxfId="36" tableBorderDxfId="34">
  <autoFilter ref="B2:D10" xr:uid="{5876374A-2C2F-4389-BA1C-2697BEC23C8D}"/>
  <tableColumns count="3">
    <tableColumn id="2" xr3:uid="{DF5DD0BE-F1A7-4298-8AF6-370A5423806D}" name="ID" dataDxfId="33"/>
    <tableColumn id="3" xr3:uid="{69486A17-D535-4280-8204-B45B257426B1}" name="Modelling Topics for Flexibility Assessment" dataDxfId="32"/>
    <tableColumn id="8" xr3:uid="{7A566F4D-84B4-4188-8F20-56830954FE80}" name="Research Questions" dataDxfId="31"/>
  </tableColumns>
  <tableStyleInfo name="TableStyleMedium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F27F11E-77D6-4D43-A95E-B7F7B5FC3F6A}" name="Table3" displayName="Table3" ref="B3:C24" totalsRowShown="0" headerRowDxfId="30" dataDxfId="29">
  <autoFilter ref="B3:C24" xr:uid="{3F27F11E-77D6-4D43-A95E-B7F7B5FC3F6A}"/>
  <tableColumns count="2">
    <tableColumn id="1" xr3:uid="{940665C6-0E86-4634-8902-067252BDE6C2}" name="Aspects" dataDxfId="28"/>
    <tableColumn id="2" xr3:uid="{15A9C59B-1798-4E7C-92D9-5668EC9E79B0}" name="Definitions/Explanations/Reasonings" dataDxfId="27"/>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CB3D3AB-5CB4-4B0F-9B53-1FCED11EB541}" name="Table74" displayName="Table74" ref="B7:S21" totalsRowShown="0" headerRowDxfId="26" dataDxfId="25">
  <tableColumns count="18">
    <tableColumn id="19" xr3:uid="{B1F9BBC7-8883-4891-B954-3CBD88E45818}" name="The capability needed to answer the question"/>
    <tableColumn id="2" xr3:uid="{68429A7B-DC8C-467E-9E69-AA12A3690D51}" name="TIAM ECN" dataDxfId="24"/>
    <tableColumn id="3" xr3:uid="{61A63F1A-DBB1-48F9-B324-F8BFB651D94A}" name="TIMES Europe" dataDxfId="23"/>
    <tableColumn id="4" xr3:uid="{3F4FC188-9133-475B-BF07-6DC36D2BFE2B}" name="OPERA-TNO" dataDxfId="22"/>
    <tableColumn id="5" xr3:uid="{EF8CE534-9B2B-44ED-90AC-5125DDBC0716}" name="OPERA-PBL" dataDxfId="21"/>
    <tableColumn id="6" xr3:uid="{96F393BA-1A11-4C75-99B2-017DEEF37D00}" name="IESA-Opt" dataDxfId="20"/>
    <tableColumn id="7" xr3:uid="{E1854019-313A-444D-A195-873B041FA899}" name="COMPETES-TNO" dataDxfId="19"/>
    <tableColumn id="8" xr3:uid="{5D826372-92AC-4FDF-AF4D-645F2769A892}" name="I-ELGAS" dataDxfId="18"/>
    <tableColumn id="9" xr3:uid="{23E8DD00-6BD7-4D99-9E87-CB9E7020DFD1}" name="Tulipa" dataDxfId="17"/>
    <tableColumn id="10" xr3:uid="{AF29FE31-EB09-4689-9F4F-5B1CB8955E54}" name="REPOWERS" dataDxfId="16"/>
    <tableColumn id="11" xr3:uid="{785B292D-5145-4BBF-94FE-A2D6E453A4DF}" name="EYE" dataDxfId="15"/>
    <tableColumn id="12" xr3:uid="{8214F6F4-8B16-4FBA-8F46-0D61392B8060}" name="EYE-FLEX" dataDxfId="14"/>
    <tableColumn id="13" xr3:uid="{D50ACBC4-1738-47D1-8CCC-034AB61A0007}" name="ESSIM" dataDxfId="13"/>
    <tableColumn id="14" xr3:uid="{8FB2A90A-F1A7-44B4-BCC6-2E9BFA50AD2C}" name="Ruimtelijke Energie Verkenner" dataDxfId="12"/>
    <tableColumn id="15" xr3:uid="{27E0C93B-A71E-4183-980D-551956ED007D}" name="Energy Transition Model ETM" dataDxfId="11"/>
    <tableColumn id="16" xr3:uid="{9D10A0F5-BF2D-477D-9F2A-F023FD40F06E}" name="Tool voor Integraal Programmeren (TIP)" dataDxfId="10"/>
    <tableColumn id="17" xr3:uid="{BFF5D023-1E90-4DA2-A09A-0E98D8E8BEF2}" name="METIS" dataDxfId="9"/>
    <tableColumn id="18" xr3:uid="{893232B7-7A8D-410F-B08B-1DEEE886C153}" name="PLEXOS" dataDxfId="8"/>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publications.tno.nl/publication/34645729/8ivFcHXY/TNO-2026-R10345.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tulipaenergy.github.io/TulipaEnergyModel.jl/stable/" TargetMode="External"/><Relationship Id="rId3" Type="http://schemas.openxmlformats.org/officeDocument/2006/relationships/hyperlink" Target="https://www.pbl.nl/modellen/opera" TargetMode="External"/><Relationship Id="rId7" Type="http://schemas.openxmlformats.org/officeDocument/2006/relationships/hyperlink" Target="https://www.sciencedirect.com/science/article/pii/S0306261921002336" TargetMode="External"/><Relationship Id="rId12" Type="http://schemas.openxmlformats.org/officeDocument/2006/relationships/table" Target="../tables/table2.xml"/><Relationship Id="rId2" Type="http://schemas.openxmlformats.org/officeDocument/2006/relationships/hyperlink" Target="https://link.springer.com/article/10.1007/s10666-024-09976-8" TargetMode="External"/><Relationship Id="rId1" Type="http://schemas.openxmlformats.org/officeDocument/2006/relationships/hyperlink" Target="https://www.iamcdocumentation.eu/index.php/TIAM-ECN" TargetMode="External"/><Relationship Id="rId6" Type="http://schemas.openxmlformats.org/officeDocument/2006/relationships/hyperlink" Target="https://topsectorenergie.nl/documents/837/2017-FLEXNET-phase-2_kYVchtZ.pdf" TargetMode="External"/><Relationship Id="rId11" Type="http://schemas.openxmlformats.org/officeDocument/2006/relationships/hyperlink" Target="https://energy.ec.europa.eu/data-and-analysis/energy-modelling/metis_en" TargetMode="External"/><Relationship Id="rId5" Type="http://schemas.openxmlformats.org/officeDocument/2006/relationships/hyperlink" Target="https://www.sciencedirect.com/science/article/pii/S266679242100072X" TargetMode="External"/><Relationship Id="rId10" Type="http://schemas.openxmlformats.org/officeDocument/2006/relationships/hyperlink" Target="https://www.energyexemplar.com/plexos" TargetMode="External"/><Relationship Id="rId4" Type="http://schemas.openxmlformats.org/officeDocument/2006/relationships/hyperlink" Target="https://www.pbl.nl/modellen/opera" TargetMode="External"/><Relationship Id="rId9" Type="http://schemas.openxmlformats.org/officeDocument/2006/relationships/hyperlink" Target="https://essim-documentation.readthedocs.io/en/latest/introduction/index.html"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CDE74-0758-4243-9D57-70E61DE69E4A}">
  <sheetPr>
    <tabColor theme="6" tint="0.39997558519241921"/>
  </sheetPr>
  <dimension ref="B1:C13"/>
  <sheetViews>
    <sheetView showGridLines="0" tabSelected="1" workbookViewId="0">
      <selection activeCell="C6" sqref="C6"/>
    </sheetView>
  </sheetViews>
  <sheetFormatPr defaultRowHeight="14.5" x14ac:dyDescent="0.35"/>
  <cols>
    <col min="1" max="1" width="3.08984375" customWidth="1"/>
    <col min="2" max="2" width="28" bestFit="1" customWidth="1"/>
    <col min="3" max="3" width="107" customWidth="1"/>
  </cols>
  <sheetData>
    <row r="1" spans="2:3" x14ac:dyDescent="0.35">
      <c r="B1" s="48" t="s">
        <v>302</v>
      </c>
      <c r="C1" s="47"/>
    </row>
    <row r="2" spans="2:3" x14ac:dyDescent="0.35">
      <c r="B2" s="43" t="s">
        <v>304</v>
      </c>
      <c r="C2" s="44"/>
    </row>
    <row r="3" spans="2:3" x14ac:dyDescent="0.35">
      <c r="B3" s="45" t="s">
        <v>300</v>
      </c>
      <c r="C3" s="44"/>
    </row>
    <row r="4" spans="2:3" x14ac:dyDescent="0.35">
      <c r="B4" s="45" t="s">
        <v>301</v>
      </c>
      <c r="C4" s="44"/>
    </row>
    <row r="5" spans="2:3" x14ac:dyDescent="0.35">
      <c r="B5" s="46" t="s">
        <v>305</v>
      </c>
      <c r="C5" s="49" t="s">
        <v>303</v>
      </c>
    </row>
    <row r="8" spans="2:3" x14ac:dyDescent="0.35">
      <c r="B8" s="1" t="s">
        <v>0</v>
      </c>
      <c r="C8" s="1" t="s">
        <v>259</v>
      </c>
    </row>
    <row r="9" spans="2:3" ht="58" customHeight="1" x14ac:dyDescent="0.35">
      <c r="B9" s="28" t="s">
        <v>2</v>
      </c>
      <c r="C9" s="4" t="s">
        <v>257</v>
      </c>
    </row>
    <row r="10" spans="2:3" ht="58" customHeight="1" x14ac:dyDescent="0.35">
      <c r="B10" s="28" t="s">
        <v>3</v>
      </c>
      <c r="C10" s="4" t="s">
        <v>4</v>
      </c>
    </row>
    <row r="11" spans="2:3" ht="58" customHeight="1" x14ac:dyDescent="0.35">
      <c r="B11" s="28" t="s">
        <v>5</v>
      </c>
      <c r="C11" s="4" t="s">
        <v>258</v>
      </c>
    </row>
    <row r="12" spans="2:3" ht="58" customHeight="1" x14ac:dyDescent="0.35">
      <c r="B12" s="28" t="s">
        <v>299</v>
      </c>
      <c r="C12" s="4" t="s">
        <v>6</v>
      </c>
    </row>
    <row r="13" spans="2:3" ht="58" customHeight="1" x14ac:dyDescent="0.35">
      <c r="B13" s="28" t="s">
        <v>7</v>
      </c>
      <c r="C13" s="4" t="s">
        <v>266</v>
      </c>
    </row>
  </sheetData>
  <hyperlinks>
    <hyperlink ref="C5" r:id="rId1" xr:uid="{473B7824-0A37-48CA-8067-D10868E0A600}"/>
  </hyperlinks>
  <pageMargins left="0.7" right="0.7" top="0.75" bottom="0.75" header="0.3" footer="0.3"/>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1CF4B-FBD4-4AB7-A5BD-04FEB38DF832}">
  <sheetPr codeName="Sheet2">
    <tabColor theme="4"/>
  </sheetPr>
  <dimension ref="B2:Z23"/>
  <sheetViews>
    <sheetView showGridLines="0" zoomScale="85" zoomScaleNormal="85" workbookViewId="0">
      <pane xSplit="2" ySplit="2" topLeftCell="I5" activePane="bottomRight" state="frozen"/>
      <selection pane="topRight" activeCell="C1" sqref="C1"/>
      <selection pane="bottomLeft" activeCell="A3" sqref="A3"/>
      <selection pane="bottomRight" activeCell="Q12" sqref="Q12:Q14"/>
    </sheetView>
  </sheetViews>
  <sheetFormatPr defaultRowHeight="14.5" x14ac:dyDescent="0.35"/>
  <cols>
    <col min="1" max="1" width="3" customWidth="1"/>
    <col min="2" max="2" width="20.453125" customWidth="1"/>
    <col min="3" max="3" width="16.90625" customWidth="1"/>
    <col min="4" max="4" width="35.90625" bestFit="1" customWidth="1"/>
    <col min="5" max="5" width="15.90625" bestFit="1" customWidth="1"/>
    <col min="6" max="6" width="19.08984375" bestFit="1" customWidth="1"/>
    <col min="7" max="7" width="26.6328125" bestFit="1" customWidth="1"/>
    <col min="8" max="8" width="27.54296875" bestFit="1" customWidth="1"/>
    <col min="9" max="9" width="21.36328125" bestFit="1" customWidth="1"/>
    <col min="10" max="10" width="24" bestFit="1" customWidth="1"/>
    <col min="11" max="11" width="23.6328125" bestFit="1" customWidth="1"/>
    <col min="12" max="12" width="20.453125" bestFit="1" customWidth="1"/>
    <col min="13" max="13" width="35.6328125" customWidth="1"/>
    <col min="14" max="15" width="34.6328125" customWidth="1"/>
    <col min="16" max="16" width="21.453125" customWidth="1"/>
    <col min="17" max="17" width="22.453125" bestFit="1" customWidth="1"/>
    <col min="18" max="18" width="16.90625" bestFit="1" customWidth="1"/>
    <col min="19" max="19" width="23.453125" customWidth="1"/>
    <col min="20" max="20" width="15" bestFit="1" customWidth="1"/>
    <col min="21" max="21" width="34.90625" customWidth="1"/>
    <col min="22" max="22" width="19" customWidth="1"/>
    <col min="23" max="23" width="14.453125" bestFit="1" customWidth="1"/>
    <col min="24" max="24" width="14.453125" customWidth="1"/>
    <col min="25" max="25" width="22.08984375" customWidth="1"/>
    <col min="26" max="26" width="18.08984375" customWidth="1"/>
  </cols>
  <sheetData>
    <row r="2" spans="2:26" x14ac:dyDescent="0.35">
      <c r="B2" s="9" t="s">
        <v>8</v>
      </c>
      <c r="C2" s="9" t="s">
        <v>9</v>
      </c>
      <c r="D2" s="4" t="s">
        <v>10</v>
      </c>
      <c r="E2" s="4" t="s">
        <v>11</v>
      </c>
      <c r="F2" s="9" t="s">
        <v>12</v>
      </c>
      <c r="G2" s="11" t="s">
        <v>13</v>
      </c>
      <c r="H2" s="12" t="s">
        <v>14</v>
      </c>
      <c r="I2" s="12" t="s">
        <v>15</v>
      </c>
      <c r="J2" s="12" t="s">
        <v>16</v>
      </c>
      <c r="K2" s="12" t="s">
        <v>17</v>
      </c>
      <c r="L2" s="12" t="s">
        <v>18</v>
      </c>
      <c r="M2" s="12" t="s">
        <v>19</v>
      </c>
      <c r="N2" s="12" t="s">
        <v>20</v>
      </c>
      <c r="O2" s="12" t="s">
        <v>21</v>
      </c>
      <c r="P2" s="12" t="s">
        <v>22</v>
      </c>
      <c r="Q2" s="12" t="s">
        <v>23</v>
      </c>
      <c r="R2" s="12" t="s">
        <v>24</v>
      </c>
      <c r="S2" s="4" t="s">
        <v>25</v>
      </c>
      <c r="T2" s="4" t="s">
        <v>26</v>
      </c>
      <c r="U2" s="4" t="s">
        <v>27</v>
      </c>
      <c r="V2" s="4" t="s">
        <v>28</v>
      </c>
      <c r="W2" s="4" t="s">
        <v>29</v>
      </c>
      <c r="X2" s="4" t="s">
        <v>30</v>
      </c>
      <c r="Y2" s="4" t="s">
        <v>31</v>
      </c>
      <c r="Z2" s="9" t="s">
        <v>32</v>
      </c>
    </row>
    <row r="3" spans="2:26" ht="43.5" x14ac:dyDescent="0.35">
      <c r="B3" s="4" t="s">
        <v>33</v>
      </c>
      <c r="C3" s="4" t="s">
        <v>34</v>
      </c>
      <c r="D3" s="4" t="s">
        <v>35</v>
      </c>
      <c r="E3" s="4" t="s">
        <v>36</v>
      </c>
      <c r="F3" s="4" t="s">
        <v>37</v>
      </c>
      <c r="G3" s="4" t="s">
        <v>38</v>
      </c>
      <c r="H3" s="4" t="s">
        <v>39</v>
      </c>
      <c r="I3" s="4" t="s">
        <v>40</v>
      </c>
      <c r="J3" s="4" t="s">
        <v>41</v>
      </c>
      <c r="K3" s="4" t="s">
        <v>42</v>
      </c>
      <c r="L3" s="4" t="s">
        <v>43</v>
      </c>
      <c r="M3" s="4" t="s">
        <v>44</v>
      </c>
      <c r="N3" s="4" t="s">
        <v>45</v>
      </c>
      <c r="O3" s="4" t="s">
        <v>46</v>
      </c>
      <c r="P3" s="4" t="s">
        <v>47</v>
      </c>
      <c r="Q3" s="4" t="s">
        <v>48</v>
      </c>
      <c r="R3" s="4" t="s">
        <v>49</v>
      </c>
      <c r="S3" s="4" t="s">
        <v>50</v>
      </c>
      <c r="T3" s="4" t="s">
        <v>51</v>
      </c>
      <c r="U3" s="13" t="s">
        <v>52</v>
      </c>
      <c r="V3" s="4" t="s">
        <v>53</v>
      </c>
      <c r="W3" s="4" t="s">
        <v>54</v>
      </c>
      <c r="X3" s="4" t="s">
        <v>55</v>
      </c>
      <c r="Y3" s="4" t="s">
        <v>56</v>
      </c>
      <c r="Z3" s="4" t="s">
        <v>57</v>
      </c>
    </row>
    <row r="4" spans="2:26" ht="29" x14ac:dyDescent="0.35">
      <c r="B4" s="4" t="s">
        <v>58</v>
      </c>
      <c r="C4" s="4" t="s">
        <v>34</v>
      </c>
      <c r="D4" s="4" t="s">
        <v>59</v>
      </c>
      <c r="E4" s="4" t="s">
        <v>36</v>
      </c>
      <c r="F4" s="4" t="s">
        <v>37</v>
      </c>
      <c r="G4" s="4" t="s">
        <v>38</v>
      </c>
      <c r="H4" s="4" t="s">
        <v>60</v>
      </c>
      <c r="I4" s="4" t="s">
        <v>40</v>
      </c>
      <c r="J4" s="4" t="s">
        <v>41</v>
      </c>
      <c r="K4" s="4" t="s">
        <v>42</v>
      </c>
      <c r="L4" s="4" t="s">
        <v>43</v>
      </c>
      <c r="M4" s="4" t="s">
        <v>44</v>
      </c>
      <c r="N4" s="4" t="s">
        <v>45</v>
      </c>
      <c r="O4" s="4" t="s">
        <v>46</v>
      </c>
      <c r="P4" s="4" t="s">
        <v>47</v>
      </c>
      <c r="Q4" s="4" t="s">
        <v>48</v>
      </c>
      <c r="R4" s="4" t="s">
        <v>49</v>
      </c>
      <c r="S4" s="4" t="s">
        <v>50</v>
      </c>
      <c r="T4" s="4" t="s">
        <v>49</v>
      </c>
      <c r="U4" s="13" t="s">
        <v>61</v>
      </c>
      <c r="V4" s="4" t="s">
        <v>53</v>
      </c>
      <c r="W4" s="4" t="s">
        <v>54</v>
      </c>
      <c r="X4" s="4" t="s">
        <v>55</v>
      </c>
      <c r="Y4" s="4" t="s">
        <v>56</v>
      </c>
      <c r="Z4" s="4" t="s">
        <v>57</v>
      </c>
    </row>
    <row r="5" spans="2:26" ht="43.5" x14ac:dyDescent="0.35">
      <c r="B5" s="4" t="s">
        <v>62</v>
      </c>
      <c r="C5" s="4" t="s">
        <v>34</v>
      </c>
      <c r="D5" s="4" t="s">
        <v>63</v>
      </c>
      <c r="E5" s="4" t="s">
        <v>64</v>
      </c>
      <c r="F5" s="4" t="s">
        <v>37</v>
      </c>
      <c r="G5" s="4" t="s">
        <v>38</v>
      </c>
      <c r="H5" s="4" t="s">
        <v>65</v>
      </c>
      <c r="I5" s="4" t="s">
        <v>40</v>
      </c>
      <c r="J5" s="4" t="s">
        <v>41</v>
      </c>
      <c r="K5" s="4" t="s">
        <v>42</v>
      </c>
      <c r="L5" s="4" t="s">
        <v>43</v>
      </c>
      <c r="M5" s="4" t="s">
        <v>44</v>
      </c>
      <c r="N5" s="4" t="s">
        <v>66</v>
      </c>
      <c r="O5" s="4" t="s">
        <v>46</v>
      </c>
      <c r="P5" s="4" t="s">
        <v>47</v>
      </c>
      <c r="Q5" s="4" t="s">
        <v>48</v>
      </c>
      <c r="R5" s="4" t="s">
        <v>49</v>
      </c>
      <c r="S5" s="4" t="s">
        <v>67</v>
      </c>
      <c r="T5" s="4" t="s">
        <v>49</v>
      </c>
      <c r="U5" s="13" t="s">
        <v>68</v>
      </c>
      <c r="V5" s="4" t="s">
        <v>69</v>
      </c>
      <c r="W5" s="4" t="s">
        <v>70</v>
      </c>
      <c r="X5" s="4" t="s">
        <v>55</v>
      </c>
      <c r="Y5" s="4" t="s">
        <v>56</v>
      </c>
      <c r="Z5" s="4" t="s">
        <v>71</v>
      </c>
    </row>
    <row r="6" spans="2:26" ht="43.5" x14ac:dyDescent="0.35">
      <c r="B6" s="4" t="s">
        <v>72</v>
      </c>
      <c r="C6" s="4" t="s">
        <v>34</v>
      </c>
      <c r="D6" s="4" t="s">
        <v>63</v>
      </c>
      <c r="E6" s="4" t="s">
        <v>64</v>
      </c>
      <c r="F6" s="4" t="s">
        <v>73</v>
      </c>
      <c r="G6" s="4" t="s">
        <v>38</v>
      </c>
      <c r="H6" s="4" t="s">
        <v>65</v>
      </c>
      <c r="I6" s="4" t="s">
        <v>40</v>
      </c>
      <c r="J6" s="4" t="s">
        <v>41</v>
      </c>
      <c r="K6" s="4" t="s">
        <v>42</v>
      </c>
      <c r="L6" s="4" t="s">
        <v>43</v>
      </c>
      <c r="M6" s="4" t="s">
        <v>44</v>
      </c>
      <c r="N6" s="4" t="s">
        <v>66</v>
      </c>
      <c r="O6" s="4" t="s">
        <v>46</v>
      </c>
      <c r="P6" s="4" t="s">
        <v>47</v>
      </c>
      <c r="Q6" s="4" t="s">
        <v>48</v>
      </c>
      <c r="R6" s="4" t="s">
        <v>49</v>
      </c>
      <c r="S6" s="4" t="s">
        <v>67</v>
      </c>
      <c r="T6" s="4" t="s">
        <v>49</v>
      </c>
      <c r="U6" s="13" t="s">
        <v>68</v>
      </c>
      <c r="V6" s="4" t="s">
        <v>69</v>
      </c>
      <c r="W6" s="4" t="s">
        <v>70</v>
      </c>
      <c r="X6" s="4" t="s">
        <v>55</v>
      </c>
      <c r="Y6" s="4" t="s">
        <v>56</v>
      </c>
      <c r="Z6" s="4" t="s">
        <v>261</v>
      </c>
    </row>
    <row r="7" spans="2:26" ht="43.5" x14ac:dyDescent="0.35">
      <c r="B7" s="4" t="s">
        <v>74</v>
      </c>
      <c r="C7" s="4" t="s">
        <v>34</v>
      </c>
      <c r="D7" s="4" t="s">
        <v>75</v>
      </c>
      <c r="E7" s="4" t="s">
        <v>64</v>
      </c>
      <c r="F7" s="4" t="s">
        <v>37</v>
      </c>
      <c r="G7" s="4" t="s">
        <v>76</v>
      </c>
      <c r="H7" s="4" t="s">
        <v>77</v>
      </c>
      <c r="I7" s="4" t="s">
        <v>78</v>
      </c>
      <c r="J7" s="4" t="s">
        <v>41</v>
      </c>
      <c r="K7" s="4" t="s">
        <v>42</v>
      </c>
      <c r="L7" s="4" t="s">
        <v>79</v>
      </c>
      <c r="M7" s="4" t="s">
        <v>80</v>
      </c>
      <c r="N7" s="4" t="s">
        <v>81</v>
      </c>
      <c r="O7" s="4" t="s">
        <v>46</v>
      </c>
      <c r="P7" s="4" t="s">
        <v>82</v>
      </c>
      <c r="Q7" s="4" t="s">
        <v>48</v>
      </c>
      <c r="R7" s="4" t="s">
        <v>49</v>
      </c>
      <c r="S7" s="4" t="s">
        <v>83</v>
      </c>
      <c r="T7" s="4" t="s">
        <v>49</v>
      </c>
      <c r="U7" s="13" t="s">
        <v>84</v>
      </c>
      <c r="V7" s="4" t="s">
        <v>85</v>
      </c>
      <c r="W7" s="4" t="s">
        <v>54</v>
      </c>
      <c r="X7" s="4" t="s">
        <v>55</v>
      </c>
      <c r="Y7" s="4" t="s">
        <v>56</v>
      </c>
      <c r="Z7" s="4" t="s">
        <v>86</v>
      </c>
    </row>
    <row r="8" spans="2:26" ht="43.5" x14ac:dyDescent="0.35">
      <c r="B8" s="4" t="s">
        <v>87</v>
      </c>
      <c r="C8" s="4" t="s">
        <v>88</v>
      </c>
      <c r="D8" s="4" t="s">
        <v>89</v>
      </c>
      <c r="E8" s="4" t="s">
        <v>64</v>
      </c>
      <c r="F8" s="4" t="s">
        <v>37</v>
      </c>
      <c r="G8" s="4" t="s">
        <v>76</v>
      </c>
      <c r="H8" s="4" t="s">
        <v>60</v>
      </c>
      <c r="I8" s="4" t="s">
        <v>78</v>
      </c>
      <c r="J8" s="4" t="s">
        <v>41</v>
      </c>
      <c r="K8" s="4" t="s">
        <v>42</v>
      </c>
      <c r="L8" s="4" t="s">
        <v>90</v>
      </c>
      <c r="M8" s="4" t="s">
        <v>91</v>
      </c>
      <c r="N8" s="4" t="s">
        <v>92</v>
      </c>
      <c r="O8" s="4" t="s">
        <v>46</v>
      </c>
      <c r="P8" s="4" t="s">
        <v>93</v>
      </c>
      <c r="Q8" s="4" t="s">
        <v>48</v>
      </c>
      <c r="R8" s="4" t="s">
        <v>49</v>
      </c>
      <c r="S8" s="4" t="s">
        <v>67</v>
      </c>
      <c r="T8" s="4" t="s">
        <v>49</v>
      </c>
      <c r="U8" s="13" t="s">
        <v>94</v>
      </c>
      <c r="V8" s="4" t="s">
        <v>69</v>
      </c>
      <c r="W8" s="4" t="s">
        <v>54</v>
      </c>
      <c r="X8" s="4" t="s">
        <v>55</v>
      </c>
      <c r="Y8" s="4" t="s">
        <v>56</v>
      </c>
      <c r="Z8" s="4" t="s">
        <v>95</v>
      </c>
    </row>
    <row r="9" spans="2:26" ht="29" x14ac:dyDescent="0.35">
      <c r="B9" s="4" t="s">
        <v>96</v>
      </c>
      <c r="C9" s="4" t="s">
        <v>88</v>
      </c>
      <c r="D9" s="4" t="s">
        <v>97</v>
      </c>
      <c r="E9" s="4" t="s">
        <v>64</v>
      </c>
      <c r="F9" s="4" t="s">
        <v>37</v>
      </c>
      <c r="G9" s="4" t="s">
        <v>76</v>
      </c>
      <c r="H9" s="4"/>
      <c r="I9" s="4" t="s">
        <v>40</v>
      </c>
      <c r="J9" s="4" t="s">
        <v>41</v>
      </c>
      <c r="K9" s="4" t="s">
        <v>42</v>
      </c>
      <c r="L9" s="4" t="s">
        <v>98</v>
      </c>
      <c r="M9" s="4" t="s">
        <v>99</v>
      </c>
      <c r="N9" s="4" t="s">
        <v>100</v>
      </c>
      <c r="O9" s="4" t="s">
        <v>46</v>
      </c>
      <c r="P9" s="4" t="s">
        <v>93</v>
      </c>
      <c r="Q9" s="4" t="s">
        <v>48</v>
      </c>
      <c r="R9" s="4" t="s">
        <v>49</v>
      </c>
      <c r="S9" s="4" t="s">
        <v>67</v>
      </c>
      <c r="T9" s="4" t="s">
        <v>49</v>
      </c>
      <c r="U9" s="13" t="s">
        <v>101</v>
      </c>
      <c r="V9" s="4" t="s">
        <v>69</v>
      </c>
      <c r="W9" s="4" t="s">
        <v>54</v>
      </c>
      <c r="X9" s="4" t="s">
        <v>55</v>
      </c>
      <c r="Y9" s="4" t="s">
        <v>56</v>
      </c>
      <c r="Z9" s="4" t="s">
        <v>102</v>
      </c>
    </row>
    <row r="10" spans="2:26" ht="58" x14ac:dyDescent="0.35">
      <c r="B10" s="4" t="s">
        <v>103</v>
      </c>
      <c r="C10" s="4" t="s">
        <v>104</v>
      </c>
      <c r="D10" s="4" t="s">
        <v>105</v>
      </c>
      <c r="E10" s="4" t="s">
        <v>106</v>
      </c>
      <c r="F10" s="4" t="s">
        <v>107</v>
      </c>
      <c r="G10" s="4" t="s">
        <v>108</v>
      </c>
      <c r="H10" s="4" t="s">
        <v>77</v>
      </c>
      <c r="I10" s="4" t="s">
        <v>78</v>
      </c>
      <c r="J10" s="4" t="s">
        <v>41</v>
      </c>
      <c r="K10" s="4" t="s">
        <v>42</v>
      </c>
      <c r="L10" s="4" t="s">
        <v>109</v>
      </c>
      <c r="M10" s="4" t="s">
        <v>110</v>
      </c>
      <c r="N10" s="4" t="s">
        <v>111</v>
      </c>
      <c r="O10" s="4" t="s">
        <v>112</v>
      </c>
      <c r="P10" s="4" t="s">
        <v>113</v>
      </c>
      <c r="Q10" s="4" t="s">
        <v>48</v>
      </c>
      <c r="R10" s="4" t="s">
        <v>49</v>
      </c>
      <c r="S10" s="4" t="s">
        <v>114</v>
      </c>
      <c r="T10" s="4" t="s">
        <v>51</v>
      </c>
      <c r="U10" s="13" t="s">
        <v>115</v>
      </c>
      <c r="V10" s="4" t="s">
        <v>116</v>
      </c>
      <c r="W10" s="4" t="s">
        <v>117</v>
      </c>
      <c r="X10" s="4" t="s">
        <v>118</v>
      </c>
      <c r="Y10" s="4" t="s">
        <v>56</v>
      </c>
      <c r="Z10" s="4" t="s">
        <v>95</v>
      </c>
    </row>
    <row r="11" spans="2:26" ht="29" x14ac:dyDescent="0.35">
      <c r="B11" s="4" t="s">
        <v>119</v>
      </c>
      <c r="C11" s="4" t="s">
        <v>88</v>
      </c>
      <c r="D11" s="4" t="s">
        <v>120</v>
      </c>
      <c r="E11" s="4" t="s">
        <v>64</v>
      </c>
      <c r="F11" s="4" t="s">
        <v>37</v>
      </c>
      <c r="G11" s="4" t="s">
        <v>76</v>
      </c>
      <c r="H11" s="4" t="s">
        <v>121</v>
      </c>
      <c r="I11" s="4" t="s">
        <v>40</v>
      </c>
      <c r="J11" s="4" t="s">
        <v>41</v>
      </c>
      <c r="K11" s="4" t="s">
        <v>122</v>
      </c>
      <c r="L11" s="4" t="s">
        <v>123</v>
      </c>
      <c r="M11" s="4" t="s">
        <v>91</v>
      </c>
      <c r="N11" s="4" t="s">
        <v>124</v>
      </c>
      <c r="O11" s="4" t="s">
        <v>46</v>
      </c>
      <c r="P11" s="4" t="s">
        <v>93</v>
      </c>
      <c r="Q11" s="4" t="s">
        <v>48</v>
      </c>
      <c r="R11" s="4" t="s">
        <v>49</v>
      </c>
      <c r="S11" s="4" t="s">
        <v>67</v>
      </c>
      <c r="T11" s="4" t="s">
        <v>49</v>
      </c>
      <c r="U11" s="4" t="s">
        <v>125</v>
      </c>
      <c r="V11" s="4" t="s">
        <v>69</v>
      </c>
      <c r="W11" s="4" t="s">
        <v>54</v>
      </c>
      <c r="X11" s="4" t="s">
        <v>55</v>
      </c>
      <c r="Y11" s="4" t="s">
        <v>56</v>
      </c>
      <c r="Z11" s="4" t="s">
        <v>102</v>
      </c>
    </row>
    <row r="12" spans="2:26" ht="43.5" x14ac:dyDescent="0.35">
      <c r="B12" s="4" t="s">
        <v>126</v>
      </c>
      <c r="C12" s="4" t="s">
        <v>127</v>
      </c>
      <c r="D12" s="4" t="s">
        <v>128</v>
      </c>
      <c r="E12" s="4"/>
      <c r="F12" s="4" t="s">
        <v>129</v>
      </c>
      <c r="G12" s="4" t="s">
        <v>108</v>
      </c>
      <c r="H12" s="4" t="s">
        <v>130</v>
      </c>
      <c r="I12" s="4" t="s">
        <v>131</v>
      </c>
      <c r="J12" s="4" t="s">
        <v>132</v>
      </c>
      <c r="K12" s="4" t="s">
        <v>42</v>
      </c>
      <c r="L12" s="4" t="s">
        <v>98</v>
      </c>
      <c r="M12" s="4" t="s">
        <v>110</v>
      </c>
      <c r="N12" s="4"/>
      <c r="O12" s="4" t="s">
        <v>133</v>
      </c>
      <c r="P12" s="4" t="s">
        <v>134</v>
      </c>
      <c r="Q12" s="4" t="s">
        <v>135</v>
      </c>
      <c r="R12" s="4" t="s">
        <v>49</v>
      </c>
      <c r="S12" s="4" t="s">
        <v>136</v>
      </c>
      <c r="T12" s="4" t="s">
        <v>49</v>
      </c>
      <c r="U12" s="4" t="s">
        <v>125</v>
      </c>
      <c r="V12" s="4" t="s">
        <v>137</v>
      </c>
      <c r="W12" s="4" t="s">
        <v>54</v>
      </c>
      <c r="X12" s="4" t="s">
        <v>138</v>
      </c>
      <c r="Y12" s="4" t="s">
        <v>56</v>
      </c>
      <c r="Z12" s="4" t="s">
        <v>139</v>
      </c>
    </row>
    <row r="13" spans="2:26" ht="29" x14ac:dyDescent="0.35">
      <c r="B13" s="4" t="s">
        <v>140</v>
      </c>
      <c r="C13" s="4" t="s">
        <v>127</v>
      </c>
      <c r="D13" s="4" t="s">
        <v>260</v>
      </c>
      <c r="E13" s="4"/>
      <c r="F13" s="4" t="s">
        <v>129</v>
      </c>
      <c r="G13" s="4" t="s">
        <v>108</v>
      </c>
      <c r="H13" s="4" t="s">
        <v>130</v>
      </c>
      <c r="I13" s="4" t="s">
        <v>131</v>
      </c>
      <c r="J13" s="4" t="s">
        <v>132</v>
      </c>
      <c r="K13" s="4" t="s">
        <v>42</v>
      </c>
      <c r="L13" s="4" t="s">
        <v>265</v>
      </c>
      <c r="M13" s="4" t="s">
        <v>141</v>
      </c>
      <c r="N13" s="4"/>
      <c r="O13" s="4" t="s">
        <v>133</v>
      </c>
      <c r="P13" s="4" t="s">
        <v>134</v>
      </c>
      <c r="Q13" s="4" t="s">
        <v>135</v>
      </c>
      <c r="R13" s="4" t="s">
        <v>49</v>
      </c>
      <c r="S13" s="4" t="s">
        <v>136</v>
      </c>
      <c r="T13" s="4" t="s">
        <v>49</v>
      </c>
      <c r="U13" s="4" t="s">
        <v>125</v>
      </c>
      <c r="V13" s="4" t="s">
        <v>137</v>
      </c>
      <c r="W13" s="4" t="s">
        <v>54</v>
      </c>
      <c r="X13" s="4" t="s">
        <v>138</v>
      </c>
      <c r="Y13" s="4" t="s">
        <v>56</v>
      </c>
      <c r="Z13" s="4" t="s">
        <v>139</v>
      </c>
    </row>
    <row r="14" spans="2:26" ht="43.5" x14ac:dyDescent="0.35">
      <c r="B14" s="4" t="s">
        <v>142</v>
      </c>
      <c r="C14" s="4" t="s">
        <v>127</v>
      </c>
      <c r="D14" s="4" t="s">
        <v>143</v>
      </c>
      <c r="E14" s="4"/>
      <c r="F14" s="4" t="s">
        <v>129</v>
      </c>
      <c r="G14" s="4" t="s">
        <v>76</v>
      </c>
      <c r="H14" s="4" t="s">
        <v>77</v>
      </c>
      <c r="I14" s="4" t="s">
        <v>131</v>
      </c>
      <c r="J14" s="4" t="s">
        <v>144</v>
      </c>
      <c r="K14" s="4" t="s">
        <v>42</v>
      </c>
      <c r="L14" s="4" t="s">
        <v>145</v>
      </c>
      <c r="M14" s="4" t="s">
        <v>141</v>
      </c>
      <c r="N14" s="4"/>
      <c r="O14" s="4" t="s">
        <v>133</v>
      </c>
      <c r="P14" s="4" t="s">
        <v>134</v>
      </c>
      <c r="Q14" s="4" t="s">
        <v>146</v>
      </c>
      <c r="R14" s="4" t="s">
        <v>49</v>
      </c>
      <c r="S14" s="4" t="s">
        <v>136</v>
      </c>
      <c r="T14" s="4" t="s">
        <v>51</v>
      </c>
      <c r="U14" s="13" t="s">
        <v>147</v>
      </c>
      <c r="V14" s="4" t="s">
        <v>137</v>
      </c>
      <c r="W14" s="4" t="s">
        <v>54</v>
      </c>
      <c r="X14" s="4"/>
      <c r="Y14" s="4" t="s">
        <v>56</v>
      </c>
      <c r="Z14" s="4" t="s">
        <v>148</v>
      </c>
    </row>
    <row r="15" spans="2:26" ht="43.5" x14ac:dyDescent="0.35">
      <c r="B15" s="4" t="s">
        <v>149</v>
      </c>
      <c r="C15" s="4" t="s">
        <v>235</v>
      </c>
      <c r="D15" s="4" t="s">
        <v>236</v>
      </c>
      <c r="E15" s="4" t="s">
        <v>137</v>
      </c>
      <c r="F15" s="4" t="s">
        <v>237</v>
      </c>
      <c r="G15" s="4" t="s">
        <v>238</v>
      </c>
      <c r="H15" s="4" t="s">
        <v>77</v>
      </c>
      <c r="I15" s="4" t="s">
        <v>239</v>
      </c>
      <c r="J15" s="4" t="s">
        <v>240</v>
      </c>
      <c r="K15" s="4" t="s">
        <v>42</v>
      </c>
      <c r="L15" s="4" t="s">
        <v>145</v>
      </c>
      <c r="M15" s="4" t="s">
        <v>241</v>
      </c>
      <c r="N15" s="4" t="s">
        <v>241</v>
      </c>
      <c r="O15" s="4" t="s">
        <v>46</v>
      </c>
      <c r="P15" s="4" t="s">
        <v>134</v>
      </c>
      <c r="Q15" s="4" t="s">
        <v>242</v>
      </c>
      <c r="R15" s="4" t="s">
        <v>49</v>
      </c>
      <c r="S15" s="4" t="s">
        <v>243</v>
      </c>
      <c r="T15" s="4" t="s">
        <v>49</v>
      </c>
      <c r="U15" s="4" t="s">
        <v>244</v>
      </c>
      <c r="V15" s="4" t="s">
        <v>137</v>
      </c>
      <c r="W15" s="4" t="s">
        <v>54</v>
      </c>
      <c r="X15" s="4" t="s">
        <v>118</v>
      </c>
      <c r="Y15" s="4" t="s">
        <v>243</v>
      </c>
      <c r="Z15" s="4" t="s">
        <v>150</v>
      </c>
    </row>
    <row r="16" spans="2:26" ht="29" x14ac:dyDescent="0.35">
      <c r="B16" s="4" t="s">
        <v>151</v>
      </c>
      <c r="C16" s="4" t="s">
        <v>127</v>
      </c>
      <c r="D16" s="4" t="s">
        <v>245</v>
      </c>
      <c r="E16" s="4"/>
      <c r="F16" s="4" t="s">
        <v>152</v>
      </c>
      <c r="G16" s="4" t="s">
        <v>76</v>
      </c>
      <c r="H16" s="4" t="s">
        <v>130</v>
      </c>
      <c r="I16" s="4" t="s">
        <v>131</v>
      </c>
      <c r="J16" s="4"/>
      <c r="K16" s="4" t="s">
        <v>42</v>
      </c>
      <c r="L16" s="4" t="s">
        <v>98</v>
      </c>
      <c r="M16" s="4" t="s">
        <v>246</v>
      </c>
      <c r="N16" s="4" t="s">
        <v>66</v>
      </c>
      <c r="O16" s="4" t="s">
        <v>46</v>
      </c>
      <c r="P16" s="4" t="s">
        <v>247</v>
      </c>
      <c r="Q16" s="4" t="s">
        <v>48</v>
      </c>
      <c r="R16" s="4" t="s">
        <v>49</v>
      </c>
      <c r="S16" s="4" t="s">
        <v>136</v>
      </c>
      <c r="T16" s="4" t="s">
        <v>51</v>
      </c>
      <c r="U16" s="4" t="s">
        <v>248</v>
      </c>
      <c r="V16" s="4"/>
      <c r="W16" s="4" t="s">
        <v>152</v>
      </c>
      <c r="X16" s="4" t="s">
        <v>118</v>
      </c>
      <c r="Y16" s="4" t="s">
        <v>136</v>
      </c>
      <c r="Z16" s="4" t="s">
        <v>152</v>
      </c>
    </row>
    <row r="17" spans="2:26" ht="87" x14ac:dyDescent="0.35">
      <c r="B17" s="4" t="s">
        <v>153</v>
      </c>
      <c r="C17" s="4" t="s">
        <v>235</v>
      </c>
      <c r="D17" s="4" t="s">
        <v>249</v>
      </c>
      <c r="E17" s="4" t="s">
        <v>250</v>
      </c>
      <c r="F17" s="4" t="s">
        <v>251</v>
      </c>
      <c r="G17" s="4" t="s">
        <v>108</v>
      </c>
      <c r="H17" s="4" t="s">
        <v>65</v>
      </c>
      <c r="I17" s="4" t="s">
        <v>239</v>
      </c>
      <c r="J17" s="4" t="s">
        <v>252</v>
      </c>
      <c r="K17" s="4" t="s">
        <v>42</v>
      </c>
      <c r="L17" s="4" t="s">
        <v>145</v>
      </c>
      <c r="M17" s="4" t="s">
        <v>253</v>
      </c>
      <c r="N17" s="4" t="s">
        <v>253</v>
      </c>
      <c r="O17" s="4" t="s">
        <v>46</v>
      </c>
      <c r="P17" s="4" t="s">
        <v>247</v>
      </c>
      <c r="Q17" s="4" t="s">
        <v>242</v>
      </c>
      <c r="R17" s="4" t="s">
        <v>49</v>
      </c>
      <c r="S17" s="4" t="s">
        <v>136</v>
      </c>
      <c r="T17" s="4" t="s">
        <v>49</v>
      </c>
      <c r="U17" s="4" t="s">
        <v>254</v>
      </c>
      <c r="V17" s="4"/>
      <c r="W17" s="4" t="s">
        <v>255</v>
      </c>
      <c r="X17" s="4" t="s">
        <v>256</v>
      </c>
      <c r="Y17" s="4" t="s">
        <v>136</v>
      </c>
      <c r="Z17" s="4" t="s">
        <v>154</v>
      </c>
    </row>
    <row r="18" spans="2:26" ht="43.5" x14ac:dyDescent="0.35">
      <c r="B18" s="4" t="s">
        <v>155</v>
      </c>
      <c r="C18" s="4" t="s">
        <v>88</v>
      </c>
      <c r="D18" s="4" t="s">
        <v>89</v>
      </c>
      <c r="E18" s="4" t="s">
        <v>156</v>
      </c>
      <c r="F18" s="4" t="s">
        <v>157</v>
      </c>
      <c r="G18" s="4" t="s">
        <v>108</v>
      </c>
      <c r="H18" s="4" t="s">
        <v>158</v>
      </c>
      <c r="I18" s="4" t="s">
        <v>78</v>
      </c>
      <c r="J18" s="4" t="s">
        <v>41</v>
      </c>
      <c r="K18" s="4" t="s">
        <v>42</v>
      </c>
      <c r="L18" s="4" t="s">
        <v>90</v>
      </c>
      <c r="M18" s="4" t="s">
        <v>110</v>
      </c>
      <c r="N18" s="4" t="s">
        <v>81</v>
      </c>
      <c r="O18" s="4" t="s">
        <v>159</v>
      </c>
      <c r="P18" s="4" t="s">
        <v>93</v>
      </c>
      <c r="Q18" s="4" t="s">
        <v>48</v>
      </c>
      <c r="R18" s="4" t="s">
        <v>49</v>
      </c>
      <c r="S18" s="4" t="s">
        <v>136</v>
      </c>
      <c r="T18" s="4" t="s">
        <v>51</v>
      </c>
      <c r="U18" s="13" t="s">
        <v>160</v>
      </c>
      <c r="V18" s="4"/>
      <c r="W18" s="4" t="s">
        <v>161</v>
      </c>
      <c r="X18" s="4" t="s">
        <v>55</v>
      </c>
      <c r="Y18" s="4" t="s">
        <v>162</v>
      </c>
      <c r="Z18" s="4" t="s">
        <v>163</v>
      </c>
    </row>
    <row r="19" spans="2:26" ht="58" x14ac:dyDescent="0.35">
      <c r="B19" s="4" t="s">
        <v>164</v>
      </c>
      <c r="C19" s="4" t="s">
        <v>88</v>
      </c>
      <c r="D19" s="4" t="s">
        <v>165</v>
      </c>
      <c r="E19" s="4" t="s">
        <v>156</v>
      </c>
      <c r="F19" s="4" t="s">
        <v>166</v>
      </c>
      <c r="G19" s="4" t="s">
        <v>108</v>
      </c>
      <c r="H19" s="4" t="s">
        <v>77</v>
      </c>
      <c r="I19" s="4" t="s">
        <v>78</v>
      </c>
      <c r="J19" s="4" t="s">
        <v>41</v>
      </c>
      <c r="K19" s="4" t="s">
        <v>42</v>
      </c>
      <c r="L19" s="4" t="s">
        <v>109</v>
      </c>
      <c r="M19" s="4" t="s">
        <v>110</v>
      </c>
      <c r="N19" s="4" t="s">
        <v>167</v>
      </c>
      <c r="O19" s="4" t="s">
        <v>168</v>
      </c>
      <c r="P19" s="4" t="s">
        <v>113</v>
      </c>
      <c r="Q19" s="4" t="s">
        <v>48</v>
      </c>
      <c r="R19" s="4" t="s">
        <v>49</v>
      </c>
      <c r="S19" s="4" t="s">
        <v>136</v>
      </c>
      <c r="T19" s="4" t="s">
        <v>49</v>
      </c>
      <c r="U19" s="13" t="s">
        <v>169</v>
      </c>
      <c r="V19" s="4"/>
      <c r="W19" s="4" t="s">
        <v>166</v>
      </c>
      <c r="X19" s="4" t="s">
        <v>55</v>
      </c>
      <c r="Y19" s="4" t="s">
        <v>162</v>
      </c>
      <c r="Z19" s="4" t="s">
        <v>170</v>
      </c>
    </row>
    <row r="23" spans="2:26" x14ac:dyDescent="0.35">
      <c r="L23" s="6"/>
    </row>
  </sheetData>
  <dataValidations count="12">
    <dataValidation type="list" allowBlank="1" showInputMessage="1" showErrorMessage="1" sqref="P3:P19" xr:uid="{09AC9723-71C7-4B90-AE3C-6E9C39606DAA}">
      <formula1>Sectors</formula1>
    </dataValidation>
    <dataValidation type="list" allowBlank="1" showInputMessage="1" showErrorMessage="1" sqref="Q18:Q19 Q3:Q14" xr:uid="{B9C30851-4DE9-4198-AF49-50490BCF7A75}">
      <formula1>Market_behavious</formula1>
    </dataValidation>
    <dataValidation type="list" allowBlank="1" showInputMessage="1" showErrorMessage="1" sqref="O3:O19" xr:uid="{2497F9B5-5127-4002-B5AC-F9CC3C6E7734}">
      <formula1>Uncertainty</formula1>
    </dataValidation>
    <dataValidation type="list" allowBlank="1" showInputMessage="1" showErrorMessage="1" sqref="G3:G19" xr:uid="{5CF1433E-1783-49B3-99E9-A25D9C961996}">
      <formula1>Time_granularity</formula1>
    </dataValidation>
    <dataValidation type="list" allowBlank="1" showInputMessage="1" showErrorMessage="1" sqref="H3:H19" xr:uid="{76220435-4727-4748-8D7A-CEE1DE4FFD3B}">
      <formula1>Space_granularity</formula1>
    </dataValidation>
    <dataValidation type="list" allowBlank="1" showInputMessage="1" showErrorMessage="1" sqref="I3:I19" xr:uid="{ADD48493-23E7-45D6-A4AF-B3289DD71AC8}">
      <formula1>Functionality</formula1>
    </dataValidation>
    <dataValidation type="list" allowBlank="1" showInputMessage="1" showErrorMessage="1" sqref="J3:J19" xr:uid="{90F31EEF-D894-46D5-8804-A73B517B76B9}">
      <formula1>Goals_Types_of_output</formula1>
    </dataValidation>
    <dataValidation type="list" allowBlank="1" showInputMessage="1" showErrorMessage="1" sqref="K3:K19" xr:uid="{F465C2E8-37B0-407F-8CB3-769323B78F64}">
      <formula1>Energy_catagories</formula1>
    </dataValidation>
    <dataValidation type="list" allowBlank="1" showInputMessage="1" showErrorMessage="1" sqref="L3:L19" xr:uid="{4CFD5CAF-D96B-423C-BE53-D2D07C84C199}">
      <formula1>Markets</formula1>
    </dataValidation>
    <dataValidation type="list" allowBlank="1" showInputMessage="1" showErrorMessage="1" sqref="M3:M19" xr:uid="{F57C8E98-CEFC-4AB8-B888-72A67A3D36E6}">
      <formula1>Flex_technologies</formula1>
    </dataValidation>
    <dataValidation type="list" allowBlank="1" showInputMessage="1" showErrorMessage="1" sqref="N3:N19" xr:uid="{61E1921D-2F26-41E3-AF6C-4FFDCBECFF35}">
      <formula1>Flex_constraints</formula1>
    </dataValidation>
    <dataValidation type="list" allowBlank="1" showInputMessage="1" showErrorMessage="1" sqref="C3:C19" xr:uid="{5871C535-D246-41CE-8B6C-61CC37C2B06B}">
      <formula1>Model_type</formula1>
    </dataValidation>
  </dataValidations>
  <hyperlinks>
    <hyperlink ref="U3" r:id="rId1" xr:uid="{F6CD2754-C50B-4024-8978-6C672B0902AD}"/>
    <hyperlink ref="U4" r:id="rId2" xr:uid="{7F9E51F3-6B70-4CC1-B4EC-47BF7A14EF8F}"/>
    <hyperlink ref="U5" r:id="rId3" xr:uid="{4B2320EF-F899-41D7-8F97-BC9DCDF08648}"/>
    <hyperlink ref="U6" r:id="rId4" xr:uid="{2979B499-5CDF-4D64-BAC5-FBCB554EAAE4}"/>
    <hyperlink ref="U7" r:id="rId5" xr:uid="{BF0012FE-F19A-4AF5-AF1E-E2AA3096E11A}"/>
    <hyperlink ref="U8" r:id="rId6" xr:uid="{2E484315-20CD-42B8-B065-FF3C01AA3067}"/>
    <hyperlink ref="U9" r:id="rId7" xr:uid="{9E3E14A4-3580-477D-B156-779CB2182A04}"/>
    <hyperlink ref="U10" r:id="rId8" xr:uid="{C0D163FD-651E-48CF-8F32-A00568BC24A0}"/>
    <hyperlink ref="U14" r:id="rId9" xr:uid="{A9ABD2A5-3912-4D2E-AA2D-E699763B5AB4}"/>
    <hyperlink ref="U19" r:id="rId10" xr:uid="{A690E797-F818-4EC0-BC78-357204EE3A68}"/>
    <hyperlink ref="U18" r:id="rId11" xr:uid="{EC3E8CCA-B1BB-4061-A111-EB89A111B334}"/>
  </hyperlinks>
  <pageMargins left="0.7" right="0.7" top="0.75" bottom="0.75" header="0.3" footer="0.3"/>
  <tableParts count="1">
    <tablePart r:id="rId1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0523F-9198-4A10-A889-8037561CE66E}">
  <sheetPr>
    <tabColor theme="8"/>
  </sheetPr>
  <dimension ref="B1:V10"/>
  <sheetViews>
    <sheetView showGridLines="0" zoomScale="80" zoomScaleNormal="80" workbookViewId="0">
      <selection sqref="A1:XFD1048576"/>
    </sheetView>
  </sheetViews>
  <sheetFormatPr defaultColWidth="9.08984375" defaultRowHeight="14.5" x14ac:dyDescent="0.35"/>
  <cols>
    <col min="1" max="1" width="2.90625" style="16" customWidth="1"/>
    <col min="2" max="2" width="8.6328125" style="16" bestFit="1" customWidth="1"/>
    <col min="3" max="3" width="20.54296875" style="16" customWidth="1"/>
    <col min="4" max="4" width="72.36328125" style="16" customWidth="1"/>
    <col min="5" max="5" width="2.54296875" style="16" customWidth="1"/>
    <col min="6" max="19" width="18.36328125" style="16" customWidth="1"/>
    <col min="20" max="16384" width="9.08984375" style="16"/>
  </cols>
  <sheetData>
    <row r="1" spans="2:22" x14ac:dyDescent="0.35">
      <c r="F1" s="17" t="s">
        <v>195</v>
      </c>
      <c r="G1" s="18"/>
      <c r="H1" s="18"/>
      <c r="I1" s="18"/>
      <c r="J1" s="18"/>
      <c r="K1" s="18"/>
      <c r="L1" s="18"/>
      <c r="M1" s="18"/>
      <c r="N1" s="18"/>
      <c r="O1" s="18"/>
      <c r="P1" s="18"/>
      <c r="Q1" s="18"/>
      <c r="R1" s="18"/>
      <c r="S1" s="18"/>
    </row>
    <row r="2" spans="2:22" ht="56.5" customHeight="1" x14ac:dyDescent="0.35">
      <c r="B2" s="19" t="s">
        <v>283</v>
      </c>
      <c r="C2" s="19" t="s">
        <v>196</v>
      </c>
      <c r="D2" s="19" t="s">
        <v>197</v>
      </c>
      <c r="F2" s="20" t="s">
        <v>198</v>
      </c>
      <c r="G2" s="20" t="s">
        <v>199</v>
      </c>
      <c r="H2" s="20" t="s">
        <v>200</v>
      </c>
      <c r="I2" s="20" t="s">
        <v>201</v>
      </c>
      <c r="J2" s="20" t="s">
        <v>202</v>
      </c>
      <c r="K2" s="20" t="s">
        <v>203</v>
      </c>
      <c r="L2" s="20" t="s">
        <v>204</v>
      </c>
      <c r="M2" s="20" t="s">
        <v>205</v>
      </c>
      <c r="N2" s="20" t="s">
        <v>206</v>
      </c>
      <c r="O2" s="20" t="s">
        <v>207</v>
      </c>
      <c r="P2" s="20" t="s">
        <v>208</v>
      </c>
      <c r="Q2" s="20" t="s">
        <v>209</v>
      </c>
      <c r="R2" s="20" t="s">
        <v>210</v>
      </c>
      <c r="S2" s="20" t="s">
        <v>211</v>
      </c>
      <c r="T2" s="21"/>
      <c r="U2" s="21"/>
      <c r="V2" s="22"/>
    </row>
    <row r="3" spans="2:22" ht="80.25" customHeight="1" x14ac:dyDescent="0.35">
      <c r="B3" s="37" t="s">
        <v>282</v>
      </c>
      <c r="C3" s="23" t="s">
        <v>212</v>
      </c>
      <c r="D3" s="4" t="s">
        <v>213</v>
      </c>
      <c r="F3" s="25" t="s">
        <v>214</v>
      </c>
      <c r="G3" s="25" t="s">
        <v>214</v>
      </c>
      <c r="H3" s="25" t="s">
        <v>214</v>
      </c>
      <c r="I3" s="25" t="s">
        <v>214</v>
      </c>
      <c r="J3" s="25"/>
      <c r="K3" s="25"/>
      <c r="L3" s="25"/>
      <c r="M3" s="25"/>
      <c r="N3" s="25"/>
      <c r="O3" s="25"/>
      <c r="P3" s="25"/>
      <c r="Q3" s="25"/>
      <c r="R3" s="25"/>
      <c r="S3" s="25"/>
    </row>
    <row r="4" spans="2:22" ht="80.25" customHeight="1" x14ac:dyDescent="0.35">
      <c r="B4" s="38" t="s">
        <v>284</v>
      </c>
      <c r="C4" s="26" t="s">
        <v>215</v>
      </c>
      <c r="D4" s="4" t="s">
        <v>267</v>
      </c>
      <c r="F4" s="25" t="s">
        <v>214</v>
      </c>
      <c r="G4" s="25" t="s">
        <v>214</v>
      </c>
      <c r="H4" s="25" t="s">
        <v>214</v>
      </c>
      <c r="I4" s="25"/>
      <c r="J4" s="25" t="s">
        <v>214</v>
      </c>
      <c r="K4" s="25"/>
      <c r="L4" s="25" t="s">
        <v>214</v>
      </c>
      <c r="M4" s="25" t="s">
        <v>214</v>
      </c>
      <c r="N4" s="25"/>
      <c r="O4" s="25"/>
      <c r="P4" s="25"/>
      <c r="Q4" s="25"/>
      <c r="R4" s="25"/>
      <c r="S4" s="25"/>
    </row>
    <row r="5" spans="2:22" ht="80.25" customHeight="1" x14ac:dyDescent="0.35">
      <c r="B5" s="39" t="s">
        <v>285</v>
      </c>
      <c r="C5" s="27" t="s">
        <v>216</v>
      </c>
      <c r="D5" s="4" t="s">
        <v>268</v>
      </c>
      <c r="F5" s="25"/>
      <c r="G5" s="25"/>
      <c r="H5" s="25"/>
      <c r="I5" s="25"/>
      <c r="J5" s="25"/>
      <c r="K5" s="25" t="s">
        <v>214</v>
      </c>
      <c r="L5" s="25" t="s">
        <v>214</v>
      </c>
      <c r="M5" s="25" t="s">
        <v>214</v>
      </c>
      <c r="N5" s="25" t="s">
        <v>214</v>
      </c>
      <c r="O5" s="25" t="s">
        <v>214</v>
      </c>
      <c r="P5" s="25" t="s">
        <v>214</v>
      </c>
      <c r="Q5" s="25" t="s">
        <v>214</v>
      </c>
      <c r="R5" s="25"/>
      <c r="S5" s="25"/>
    </row>
    <row r="6" spans="2:22" ht="80.25" customHeight="1" x14ac:dyDescent="0.35">
      <c r="B6" s="40" t="s">
        <v>286</v>
      </c>
      <c r="C6" s="24" t="s">
        <v>217</v>
      </c>
      <c r="D6" s="4" t="s">
        <v>269</v>
      </c>
      <c r="F6" s="25" t="s">
        <v>214</v>
      </c>
      <c r="G6" s="25" t="s">
        <v>214</v>
      </c>
      <c r="H6" s="25"/>
      <c r="I6" s="25" t="s">
        <v>214</v>
      </c>
      <c r="J6" s="25" t="s">
        <v>214</v>
      </c>
      <c r="K6" s="25"/>
      <c r="L6" s="25"/>
      <c r="M6" s="25"/>
      <c r="N6" s="25"/>
      <c r="O6" s="25"/>
      <c r="P6" s="25"/>
      <c r="Q6" s="25"/>
      <c r="R6" s="25"/>
      <c r="S6" s="25"/>
    </row>
    <row r="7" spans="2:22" ht="80.25" customHeight="1" x14ac:dyDescent="0.35">
      <c r="B7" s="10" t="s">
        <v>287</v>
      </c>
      <c r="C7" s="4" t="s">
        <v>264</v>
      </c>
      <c r="D7" s="4" t="s">
        <v>270</v>
      </c>
      <c r="F7" s="25" t="s">
        <v>214</v>
      </c>
      <c r="G7" s="25"/>
      <c r="H7" s="25"/>
      <c r="I7" s="25" t="s">
        <v>214</v>
      </c>
      <c r="J7" s="25" t="s">
        <v>214</v>
      </c>
      <c r="K7" s="25"/>
      <c r="L7" s="25" t="s">
        <v>214</v>
      </c>
      <c r="M7" s="25"/>
      <c r="N7" s="25"/>
      <c r="O7" s="25"/>
      <c r="P7" s="25" t="s">
        <v>214</v>
      </c>
      <c r="Q7" s="25"/>
      <c r="R7" s="25"/>
      <c r="S7" s="25"/>
    </row>
    <row r="8" spans="2:22" ht="80.25" customHeight="1" x14ac:dyDescent="0.35">
      <c r="B8" s="40" t="s">
        <v>288</v>
      </c>
      <c r="C8" s="24" t="s">
        <v>218</v>
      </c>
      <c r="D8" s="4" t="s">
        <v>271</v>
      </c>
      <c r="F8" s="25"/>
      <c r="G8" s="25"/>
      <c r="H8" s="25"/>
      <c r="I8" s="25"/>
      <c r="J8" s="25" t="s">
        <v>214</v>
      </c>
      <c r="K8" s="25"/>
      <c r="L8" s="25"/>
      <c r="M8" s="25"/>
      <c r="N8" s="25"/>
      <c r="O8" s="25"/>
      <c r="P8" s="25"/>
      <c r="Q8" s="25"/>
      <c r="R8" s="25" t="s">
        <v>214</v>
      </c>
      <c r="S8" s="25"/>
    </row>
    <row r="9" spans="2:22" ht="80.25" customHeight="1" x14ac:dyDescent="0.35">
      <c r="B9" s="10" t="s">
        <v>289</v>
      </c>
      <c r="C9" s="4" t="s">
        <v>219</v>
      </c>
      <c r="D9" s="4" t="s">
        <v>272</v>
      </c>
      <c r="F9" s="25" t="s">
        <v>214</v>
      </c>
      <c r="G9" s="25" t="s">
        <v>214</v>
      </c>
      <c r="H9" s="25" t="s">
        <v>214</v>
      </c>
      <c r="I9" s="25"/>
      <c r="J9" s="25" t="s">
        <v>214</v>
      </c>
      <c r="K9" s="25"/>
      <c r="L9" s="25" t="s">
        <v>214</v>
      </c>
      <c r="M9" s="25" t="s">
        <v>214</v>
      </c>
      <c r="N9" s="25" t="s">
        <v>214</v>
      </c>
      <c r="O9" s="25" t="s">
        <v>214</v>
      </c>
      <c r="P9" s="25" t="s">
        <v>214</v>
      </c>
      <c r="Q9" s="25"/>
      <c r="R9" s="25"/>
      <c r="S9" s="25"/>
    </row>
    <row r="10" spans="2:22" ht="80.25" customHeight="1" x14ac:dyDescent="0.35">
      <c r="B10" s="40" t="s">
        <v>290</v>
      </c>
      <c r="C10" s="24" t="s">
        <v>220</v>
      </c>
      <c r="D10" s="4" t="s">
        <v>273</v>
      </c>
      <c r="F10" s="25"/>
      <c r="G10" s="25"/>
      <c r="H10" s="25"/>
      <c r="I10" s="25"/>
      <c r="J10" s="25"/>
      <c r="K10" s="25"/>
      <c r="L10" s="25"/>
      <c r="M10" s="25"/>
      <c r="N10" s="25"/>
      <c r="O10" s="25"/>
      <c r="P10" s="25"/>
      <c r="Q10" s="25"/>
      <c r="R10" s="25"/>
      <c r="S10" s="25" t="s">
        <v>214</v>
      </c>
    </row>
  </sheetData>
  <phoneticPr fontId="11" type="noConversion"/>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9C8CA-A88D-48FD-B252-6D1552B31073}">
  <sheetPr codeName="Sheet3">
    <tabColor theme="4"/>
  </sheetPr>
  <dimension ref="B2:C24"/>
  <sheetViews>
    <sheetView showGridLines="0" topLeftCell="B1" zoomScaleNormal="100" workbookViewId="0">
      <selection activeCell="C17" sqref="C17"/>
    </sheetView>
  </sheetViews>
  <sheetFormatPr defaultRowHeight="14.5" x14ac:dyDescent="0.35"/>
  <cols>
    <col min="1" max="1" width="2.6328125" customWidth="1"/>
    <col min="2" max="2" width="52.6328125" bestFit="1" customWidth="1"/>
    <col min="3" max="3" width="81.90625" customWidth="1"/>
  </cols>
  <sheetData>
    <row r="2" spans="2:3" x14ac:dyDescent="0.35">
      <c r="B2" s="1" t="s">
        <v>171</v>
      </c>
    </row>
    <row r="3" spans="2:3" x14ac:dyDescent="0.35">
      <c r="B3" s="1" t="s">
        <v>172</v>
      </c>
      <c r="C3" s="1" t="s">
        <v>173</v>
      </c>
    </row>
    <row r="4" spans="2:3" x14ac:dyDescent="0.35">
      <c r="B4" s="7" t="s">
        <v>10</v>
      </c>
      <c r="C4" s="8" t="s">
        <v>174</v>
      </c>
    </row>
    <row r="5" spans="2:3" x14ac:dyDescent="0.35">
      <c r="B5" s="5" t="s">
        <v>11</v>
      </c>
      <c r="C5" s="4" t="s">
        <v>175</v>
      </c>
    </row>
    <row r="6" spans="2:3" x14ac:dyDescent="0.35">
      <c r="B6" s="5" t="s">
        <v>12</v>
      </c>
      <c r="C6" s="4" t="s">
        <v>176</v>
      </c>
    </row>
    <row r="7" spans="2:3" x14ac:dyDescent="0.35">
      <c r="B7" s="3" t="s">
        <v>13</v>
      </c>
      <c r="C7" s="4" t="s">
        <v>177</v>
      </c>
    </row>
    <row r="8" spans="2:3" ht="29" x14ac:dyDescent="0.35">
      <c r="B8" s="5" t="s">
        <v>14</v>
      </c>
      <c r="C8" s="4" t="s">
        <v>178</v>
      </c>
    </row>
    <row r="9" spans="2:3" x14ac:dyDescent="0.35">
      <c r="B9" s="5" t="s">
        <v>15</v>
      </c>
      <c r="C9" s="4" t="s">
        <v>179</v>
      </c>
    </row>
    <row r="10" spans="2:3" x14ac:dyDescent="0.35">
      <c r="B10" s="5" t="s">
        <v>16</v>
      </c>
      <c r="C10" s="4" t="s">
        <v>180</v>
      </c>
    </row>
    <row r="11" spans="2:3" x14ac:dyDescent="0.35">
      <c r="B11" s="5" t="s">
        <v>17</v>
      </c>
      <c r="C11" s="4" t="s">
        <v>181</v>
      </c>
    </row>
    <row r="12" spans="2:3" x14ac:dyDescent="0.35">
      <c r="B12" s="5" t="s">
        <v>18</v>
      </c>
      <c r="C12" s="4" t="s">
        <v>182</v>
      </c>
    </row>
    <row r="13" spans="2:3" x14ac:dyDescent="0.35">
      <c r="B13" s="5" t="s">
        <v>19</v>
      </c>
      <c r="C13" s="4" t="s">
        <v>183</v>
      </c>
    </row>
    <row r="14" spans="2:3" x14ac:dyDescent="0.35">
      <c r="B14" s="5" t="s">
        <v>20</v>
      </c>
      <c r="C14" s="4" t="s">
        <v>184</v>
      </c>
    </row>
    <row r="15" spans="2:3" x14ac:dyDescent="0.35">
      <c r="B15" s="5" t="s">
        <v>21</v>
      </c>
      <c r="C15" s="4" t="s">
        <v>185</v>
      </c>
    </row>
    <row r="16" spans="2:3" x14ac:dyDescent="0.35">
      <c r="B16" s="5" t="s">
        <v>22</v>
      </c>
      <c r="C16" s="4" t="s">
        <v>186</v>
      </c>
    </row>
    <row r="17" spans="2:3" ht="43.5" x14ac:dyDescent="0.35">
      <c r="B17" s="5" t="s">
        <v>23</v>
      </c>
      <c r="C17" s="4" t="s">
        <v>187</v>
      </c>
    </row>
    <row r="18" spans="2:3" x14ac:dyDescent="0.35">
      <c r="B18" s="5" t="s">
        <v>24</v>
      </c>
      <c r="C18" s="4" t="s">
        <v>188</v>
      </c>
    </row>
    <row r="19" spans="2:3" x14ac:dyDescent="0.35">
      <c r="B19" s="7" t="s">
        <v>25</v>
      </c>
      <c r="C19" s="8" t="s">
        <v>189</v>
      </c>
    </row>
    <row r="20" spans="2:3" x14ac:dyDescent="0.35">
      <c r="B20" s="7" t="s">
        <v>26</v>
      </c>
      <c r="C20" s="8" t="s">
        <v>190</v>
      </c>
    </row>
    <row r="21" spans="2:3" x14ac:dyDescent="0.35">
      <c r="B21" s="5" t="s">
        <v>27</v>
      </c>
      <c r="C21" s="4" t="s">
        <v>191</v>
      </c>
    </row>
    <row r="22" spans="2:3" ht="29" x14ac:dyDescent="0.35">
      <c r="B22" s="7" t="s">
        <v>28</v>
      </c>
      <c r="C22" s="8" t="s">
        <v>192</v>
      </c>
    </row>
    <row r="23" spans="2:3" x14ac:dyDescent="0.35">
      <c r="B23" s="7" t="s">
        <v>29</v>
      </c>
      <c r="C23" s="8" t="s">
        <v>193</v>
      </c>
    </row>
    <row r="24" spans="2:3" ht="29" x14ac:dyDescent="0.35">
      <c r="B24" s="7" t="s">
        <v>31</v>
      </c>
      <c r="C24" s="8" t="s">
        <v>194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95047-B106-40E4-BB37-CAEFB8EE104A}">
  <sheetPr codeName="Sheet4">
    <tabColor theme="7" tint="0.79998168889431442"/>
  </sheetPr>
  <dimension ref="B2:AB21"/>
  <sheetViews>
    <sheetView showGridLines="0" zoomScaleNormal="100" workbookViewId="0">
      <pane xSplit="2" ySplit="7" topLeftCell="C8" activePane="bottomRight" state="frozen"/>
      <selection pane="topRight" activeCell="C1" sqref="C1"/>
      <selection pane="bottomLeft" activeCell="A9" sqref="A9"/>
      <selection pane="bottomRight" activeCell="A12" sqref="A12"/>
    </sheetView>
  </sheetViews>
  <sheetFormatPr defaultRowHeight="14.5" x14ac:dyDescent="0.35"/>
  <cols>
    <col min="1" max="1" width="1.54296875" customWidth="1"/>
    <col min="2" max="2" width="30.54296875" customWidth="1"/>
    <col min="3" max="19" width="5.54296875" customWidth="1"/>
    <col min="20" max="20" width="1.54296875" customWidth="1"/>
    <col min="21" max="22" width="5.54296875" customWidth="1"/>
    <col min="28" max="28" width="5.54296875" customWidth="1"/>
  </cols>
  <sheetData>
    <row r="2" spans="2:28" x14ac:dyDescent="0.35">
      <c r="C2" s="29">
        <v>0</v>
      </c>
      <c r="D2" t="s">
        <v>221</v>
      </c>
    </row>
    <row r="3" spans="2:28" x14ac:dyDescent="0.35">
      <c r="C3" s="30">
        <v>1</v>
      </c>
      <c r="D3" t="s">
        <v>222</v>
      </c>
    </row>
    <row r="4" spans="2:28" x14ac:dyDescent="0.35">
      <c r="C4" s="29">
        <v>2</v>
      </c>
      <c r="D4" t="s">
        <v>223</v>
      </c>
    </row>
    <row r="5" spans="2:28" x14ac:dyDescent="0.35">
      <c r="C5" s="30">
        <v>3</v>
      </c>
      <c r="D5" t="s">
        <v>224</v>
      </c>
    </row>
    <row r="7" spans="2:28" s="2" customFormat="1" ht="90" customHeight="1" x14ac:dyDescent="0.35">
      <c r="B7" s="31" t="s">
        <v>281</v>
      </c>
      <c r="C7" s="32" t="s">
        <v>33</v>
      </c>
      <c r="D7" s="32" t="s">
        <v>58</v>
      </c>
      <c r="E7" s="32" t="s">
        <v>62</v>
      </c>
      <c r="F7" s="32" t="s">
        <v>72</v>
      </c>
      <c r="G7" s="32" t="s">
        <v>74</v>
      </c>
      <c r="H7" s="32" t="s">
        <v>87</v>
      </c>
      <c r="I7" s="32" t="s">
        <v>96</v>
      </c>
      <c r="J7" s="32" t="s">
        <v>103</v>
      </c>
      <c r="K7" s="32" t="s">
        <v>119</v>
      </c>
      <c r="L7" s="32" t="s">
        <v>126</v>
      </c>
      <c r="M7" s="32" t="s">
        <v>140</v>
      </c>
      <c r="N7" s="32" t="s">
        <v>142</v>
      </c>
      <c r="O7" s="32" t="s">
        <v>149</v>
      </c>
      <c r="P7" s="32" t="s">
        <v>151</v>
      </c>
      <c r="Q7" s="32" t="s">
        <v>153</v>
      </c>
      <c r="R7" s="32" t="s">
        <v>155</v>
      </c>
      <c r="S7" s="32" t="s">
        <v>164</v>
      </c>
      <c r="U7" s="41" t="s">
        <v>295</v>
      </c>
      <c r="V7" s="41" t="s">
        <v>297</v>
      </c>
      <c r="W7" s="41" t="s">
        <v>292</v>
      </c>
      <c r="X7" s="41" t="s">
        <v>294</v>
      </c>
      <c r="Y7" s="41" t="s">
        <v>291</v>
      </c>
      <c r="Z7" s="41" t="s">
        <v>296</v>
      </c>
      <c r="AA7" s="41" t="s">
        <v>293</v>
      </c>
      <c r="AB7" s="41" t="s">
        <v>298</v>
      </c>
    </row>
    <row r="8" spans="2:28" ht="30" customHeight="1" x14ac:dyDescent="0.35">
      <c r="B8" s="34" t="s">
        <v>198</v>
      </c>
      <c r="C8" s="33">
        <v>3</v>
      </c>
      <c r="D8" s="33">
        <v>3</v>
      </c>
      <c r="E8" s="33">
        <v>3</v>
      </c>
      <c r="F8" s="33">
        <v>3</v>
      </c>
      <c r="G8" s="33">
        <v>3</v>
      </c>
      <c r="H8" s="33">
        <v>3</v>
      </c>
      <c r="I8" s="33">
        <v>0</v>
      </c>
      <c r="J8" s="33">
        <v>3</v>
      </c>
      <c r="K8" s="33">
        <v>2</v>
      </c>
      <c r="L8" s="33">
        <v>2</v>
      </c>
      <c r="M8" s="33">
        <v>0</v>
      </c>
      <c r="N8" s="33">
        <v>3</v>
      </c>
      <c r="O8" s="33">
        <v>0</v>
      </c>
      <c r="P8" s="33">
        <v>2</v>
      </c>
      <c r="Q8" s="33">
        <v>0</v>
      </c>
      <c r="R8" s="33">
        <v>3</v>
      </c>
      <c r="S8" s="33">
        <v>3</v>
      </c>
      <c r="U8" s="42">
        <f>_xlfn.PERCENTILE.INC(Table74[[#This Row],[TIAM ECN]:[PLEXOS]],0.75)/$C$5</f>
        <v>1</v>
      </c>
      <c r="V8" s="42">
        <f>MIN(Table74[[#This Row],[TIAM ECN]:[PLEXOS]])/$C$5</f>
        <v>0</v>
      </c>
      <c r="W8" s="42">
        <f>_xlfn.PERCENTILE.INC(C8:S8,0.25)/$C$5</f>
        <v>0.66666666666666663</v>
      </c>
      <c r="X8" s="42">
        <f>AVERAGE(Table74[[#This Row],[TIAM ECN]:[PLEXOS]])/$C$5</f>
        <v>0.70588235294117652</v>
      </c>
      <c r="Y8" s="42">
        <f>MEDIAN(Table74[[#This Row],[TIAM ECN]:[PLEXOS]])/$C$5</f>
        <v>1</v>
      </c>
      <c r="Z8" s="42">
        <f>_xlfn.MODE.SNGL(Table74[[#This Row],[TIAM ECN]:[PLEXOS]])/$C$5</f>
        <v>1</v>
      </c>
      <c r="AA8" s="42">
        <f>_xlfn.PERCENTILE.INC(Table74[[#This Row],[TIAM ECN]:[PLEXOS]],0.75)/$C$5</f>
        <v>1</v>
      </c>
      <c r="AB8" s="42">
        <f>MAX(Table74[[#This Row],[TIAM ECN]:[PLEXOS]])/$C$5</f>
        <v>1</v>
      </c>
    </row>
    <row r="9" spans="2:28" ht="30" customHeight="1" x14ac:dyDescent="0.35">
      <c r="B9" s="35" t="s">
        <v>274</v>
      </c>
      <c r="C9" s="33">
        <v>2</v>
      </c>
      <c r="D9" s="33">
        <v>2</v>
      </c>
      <c r="E9" s="33">
        <v>2</v>
      </c>
      <c r="F9" s="33">
        <v>2</v>
      </c>
      <c r="G9" s="33">
        <v>3</v>
      </c>
      <c r="H9" s="33">
        <v>3</v>
      </c>
      <c r="I9" s="33">
        <v>3</v>
      </c>
      <c r="J9" s="33">
        <v>3</v>
      </c>
      <c r="K9" s="33">
        <v>3</v>
      </c>
      <c r="L9" s="33">
        <v>1</v>
      </c>
      <c r="M9" s="33">
        <v>3</v>
      </c>
      <c r="N9" s="33">
        <v>2</v>
      </c>
      <c r="O9" s="33">
        <v>0</v>
      </c>
      <c r="P9" s="33">
        <v>1</v>
      </c>
      <c r="Q9" s="33">
        <v>0</v>
      </c>
      <c r="R9" s="33">
        <v>3</v>
      </c>
      <c r="S9" s="33">
        <v>3</v>
      </c>
      <c r="U9" s="42">
        <f>MEDIAN(Table74[[#This Row],[TIAM ECN]:[PLEXOS]])/$C$5</f>
        <v>0.66666666666666663</v>
      </c>
      <c r="V9" s="42">
        <f>MIN(Table74[[#This Row],[TIAM ECN]:[PLEXOS]])/$C$5</f>
        <v>0</v>
      </c>
      <c r="W9" s="42">
        <f t="shared" ref="W9:W21" si="0">_xlfn.PERCENTILE.INC(C9:S9,0.25)/$C$5</f>
        <v>0.66666666666666663</v>
      </c>
      <c r="X9" s="42">
        <f>AVERAGE(Table74[[#This Row],[TIAM ECN]:[PLEXOS]])/$C$5</f>
        <v>0.70588235294117652</v>
      </c>
      <c r="Y9" s="42">
        <f>MEDIAN(Table74[[#This Row],[TIAM ECN]:[PLEXOS]])/$C$5</f>
        <v>0.66666666666666663</v>
      </c>
      <c r="Z9" s="42">
        <f>_xlfn.MODE.SNGL(Table74[[#This Row],[TIAM ECN]:[PLEXOS]])/$C$5</f>
        <v>1</v>
      </c>
      <c r="AA9" s="42">
        <f>_xlfn.PERCENTILE.INC(Table74[[#This Row],[TIAM ECN]:[PLEXOS]],0.75)/$C$5</f>
        <v>1</v>
      </c>
      <c r="AB9" s="42">
        <f>MAX(Table74[[#This Row],[TIAM ECN]:[PLEXOS]])/$C$5</f>
        <v>1</v>
      </c>
    </row>
    <row r="10" spans="2:28" ht="30" customHeight="1" x14ac:dyDescent="0.35">
      <c r="B10" s="34" t="s">
        <v>200</v>
      </c>
      <c r="C10" s="33">
        <v>0</v>
      </c>
      <c r="D10" s="33">
        <v>0</v>
      </c>
      <c r="E10" s="33">
        <v>0</v>
      </c>
      <c r="F10" s="33">
        <v>0</v>
      </c>
      <c r="G10" s="33">
        <v>2</v>
      </c>
      <c r="H10" s="33">
        <v>3</v>
      </c>
      <c r="I10" s="33">
        <v>0</v>
      </c>
      <c r="J10" s="33">
        <v>3</v>
      </c>
      <c r="K10" s="33">
        <v>2</v>
      </c>
      <c r="L10" s="33">
        <v>0</v>
      </c>
      <c r="M10" s="33">
        <v>0</v>
      </c>
      <c r="N10" s="33">
        <v>0</v>
      </c>
      <c r="O10" s="33">
        <v>1</v>
      </c>
      <c r="P10" s="33">
        <v>0</v>
      </c>
      <c r="Q10" s="33">
        <v>1</v>
      </c>
      <c r="R10" s="33">
        <v>3</v>
      </c>
      <c r="S10" s="33">
        <v>3</v>
      </c>
      <c r="U10" s="42">
        <f>MEDIAN(Table74[[#This Row],[TIAM ECN]:[PLEXOS]])/$C$5</f>
        <v>0</v>
      </c>
      <c r="V10" s="42">
        <f>MIN(Table74[[#This Row],[TIAM ECN]:[PLEXOS]])/$C$5</f>
        <v>0</v>
      </c>
      <c r="W10" s="42">
        <f t="shared" si="0"/>
        <v>0</v>
      </c>
      <c r="X10" s="42">
        <f>AVERAGE(Table74[[#This Row],[TIAM ECN]:[PLEXOS]])/$C$5</f>
        <v>0.35294117647058826</v>
      </c>
      <c r="Y10" s="42">
        <f>MEDIAN(Table74[[#This Row],[TIAM ECN]:[PLEXOS]])/$C$5</f>
        <v>0</v>
      </c>
      <c r="Z10" s="42">
        <f>_xlfn.MODE.SNGL(Table74[[#This Row],[TIAM ECN]:[PLEXOS]])/$C$5</f>
        <v>0</v>
      </c>
      <c r="AA10" s="42">
        <f>_xlfn.PERCENTILE.INC(Table74[[#This Row],[TIAM ECN]:[PLEXOS]],0.75)/$C$5</f>
        <v>0.66666666666666663</v>
      </c>
      <c r="AB10" s="42">
        <f>MAX(Table74[[#This Row],[TIAM ECN]:[PLEXOS]])/$C$5</f>
        <v>1</v>
      </c>
    </row>
    <row r="11" spans="2:28" ht="30" customHeight="1" x14ac:dyDescent="0.35">
      <c r="B11" s="35" t="s">
        <v>201</v>
      </c>
      <c r="C11" s="33">
        <v>1</v>
      </c>
      <c r="D11" s="33">
        <v>1</v>
      </c>
      <c r="E11" s="33">
        <v>1</v>
      </c>
      <c r="F11" s="33">
        <v>1</v>
      </c>
      <c r="G11" s="33">
        <v>1</v>
      </c>
      <c r="H11" s="33">
        <v>1</v>
      </c>
      <c r="I11" s="33">
        <v>1</v>
      </c>
      <c r="J11" s="33">
        <v>2</v>
      </c>
      <c r="K11" s="33">
        <v>1</v>
      </c>
      <c r="L11" s="33">
        <v>2</v>
      </c>
      <c r="M11" s="33">
        <v>1</v>
      </c>
      <c r="N11" s="33">
        <v>2</v>
      </c>
      <c r="O11" s="33">
        <v>1</v>
      </c>
      <c r="P11" s="33">
        <v>3</v>
      </c>
      <c r="Q11" s="33">
        <v>1</v>
      </c>
      <c r="R11" s="33">
        <v>2</v>
      </c>
      <c r="S11" s="33">
        <v>3</v>
      </c>
      <c r="U11" s="42">
        <f>MEDIAN(Table74[[#This Row],[TIAM ECN]:[PLEXOS]])/$C$5</f>
        <v>0.33333333333333331</v>
      </c>
      <c r="V11" s="42">
        <f>MIN(Table74[[#This Row],[TIAM ECN]:[PLEXOS]])/$C$5</f>
        <v>0.33333333333333331</v>
      </c>
      <c r="W11" s="42">
        <f t="shared" si="0"/>
        <v>0.33333333333333331</v>
      </c>
      <c r="X11" s="42">
        <f>AVERAGE(Table74[[#This Row],[TIAM ECN]:[PLEXOS]])/$C$5</f>
        <v>0.49019607843137258</v>
      </c>
      <c r="Y11" s="42">
        <f>MEDIAN(Table74[[#This Row],[TIAM ECN]:[PLEXOS]])/$C$5</f>
        <v>0.33333333333333331</v>
      </c>
      <c r="Z11" s="42">
        <f>_xlfn.MODE.SNGL(Table74[[#This Row],[TIAM ECN]:[PLEXOS]])/$C$5</f>
        <v>0.33333333333333331</v>
      </c>
      <c r="AA11" s="42">
        <f>_xlfn.PERCENTILE.INC(Table74[[#This Row],[TIAM ECN]:[PLEXOS]],0.75)/$C$5</f>
        <v>0.66666666666666663</v>
      </c>
      <c r="AB11" s="42">
        <f>MAX(Table74[[#This Row],[TIAM ECN]:[PLEXOS]])/$C$5</f>
        <v>1</v>
      </c>
    </row>
    <row r="12" spans="2:28" ht="30" customHeight="1" x14ac:dyDescent="0.35">
      <c r="B12" s="34" t="s">
        <v>275</v>
      </c>
      <c r="C12" s="33">
        <v>3</v>
      </c>
      <c r="D12" s="33">
        <v>3</v>
      </c>
      <c r="E12" s="33">
        <v>3</v>
      </c>
      <c r="F12" s="33">
        <v>3</v>
      </c>
      <c r="G12" s="33">
        <v>3</v>
      </c>
      <c r="H12" s="33">
        <v>2</v>
      </c>
      <c r="I12" s="33">
        <v>2</v>
      </c>
      <c r="J12" s="33">
        <v>3</v>
      </c>
      <c r="K12" s="33">
        <v>2</v>
      </c>
      <c r="L12" s="33">
        <v>3</v>
      </c>
      <c r="M12" s="33">
        <v>3</v>
      </c>
      <c r="N12" s="33">
        <v>3</v>
      </c>
      <c r="O12" s="33">
        <v>3</v>
      </c>
      <c r="P12" s="33">
        <v>3</v>
      </c>
      <c r="Q12" s="33">
        <v>2</v>
      </c>
      <c r="R12" s="33">
        <v>3</v>
      </c>
      <c r="S12" s="33">
        <v>3</v>
      </c>
      <c r="U12" s="42">
        <f>MEDIAN(Table74[[#This Row],[TIAM ECN]:[PLEXOS]])/$C$5</f>
        <v>1</v>
      </c>
      <c r="V12" s="42">
        <f>MIN(Table74[[#This Row],[TIAM ECN]:[PLEXOS]])/$C$5</f>
        <v>0.66666666666666663</v>
      </c>
      <c r="W12" s="42">
        <f t="shared" si="0"/>
        <v>1</v>
      </c>
      <c r="X12" s="42">
        <f>AVERAGE(Table74[[#This Row],[TIAM ECN]:[PLEXOS]])/$C$5</f>
        <v>0.92156862745098034</v>
      </c>
      <c r="Y12" s="42">
        <f>MEDIAN(Table74[[#This Row],[TIAM ECN]:[PLEXOS]])/$C$5</f>
        <v>1</v>
      </c>
      <c r="Z12" s="42">
        <f>_xlfn.MODE.SNGL(Table74[[#This Row],[TIAM ECN]:[PLEXOS]])/$C$5</f>
        <v>1</v>
      </c>
      <c r="AA12" s="42">
        <f>_xlfn.PERCENTILE.INC(Table74[[#This Row],[TIAM ECN]:[PLEXOS]],0.75)/$C$5</f>
        <v>1</v>
      </c>
      <c r="AB12" s="42">
        <f>MAX(Table74[[#This Row],[TIAM ECN]:[PLEXOS]])/$C$5</f>
        <v>1</v>
      </c>
    </row>
    <row r="13" spans="2:28" ht="30" customHeight="1" x14ac:dyDescent="0.35">
      <c r="B13" s="35" t="s">
        <v>203</v>
      </c>
      <c r="C13" s="33">
        <v>2</v>
      </c>
      <c r="D13" s="33">
        <v>2</v>
      </c>
      <c r="E13" s="33">
        <v>2</v>
      </c>
      <c r="F13" s="33">
        <v>2</v>
      </c>
      <c r="G13" s="33">
        <v>2</v>
      </c>
      <c r="H13" s="33">
        <v>2</v>
      </c>
      <c r="I13" s="33">
        <v>2</v>
      </c>
      <c r="J13" s="33">
        <v>2</v>
      </c>
      <c r="K13" s="33">
        <v>2</v>
      </c>
      <c r="L13" s="33">
        <v>1</v>
      </c>
      <c r="M13" s="33">
        <v>1</v>
      </c>
      <c r="N13" s="33">
        <v>0</v>
      </c>
      <c r="O13" s="33">
        <v>2</v>
      </c>
      <c r="P13" s="33">
        <v>2</v>
      </c>
      <c r="Q13" s="33">
        <v>2</v>
      </c>
      <c r="R13" s="33">
        <v>2</v>
      </c>
      <c r="S13" s="33">
        <v>2</v>
      </c>
      <c r="U13" s="42">
        <f>MEDIAN(Table74[[#This Row],[TIAM ECN]:[PLEXOS]])/$C$5</f>
        <v>0.66666666666666663</v>
      </c>
      <c r="V13" s="42">
        <f>MIN(Table74[[#This Row],[TIAM ECN]:[PLEXOS]])/$C$5</f>
        <v>0</v>
      </c>
      <c r="W13" s="42">
        <f t="shared" si="0"/>
        <v>0.66666666666666663</v>
      </c>
      <c r="X13" s="42">
        <f>AVERAGE(Table74[[#This Row],[TIAM ECN]:[PLEXOS]])/$C$5</f>
        <v>0.58823529411764708</v>
      </c>
      <c r="Y13" s="42">
        <f>MEDIAN(Table74[[#This Row],[TIAM ECN]:[PLEXOS]])/$C$5</f>
        <v>0.66666666666666663</v>
      </c>
      <c r="Z13" s="42">
        <f>_xlfn.MODE.SNGL(Table74[[#This Row],[TIAM ECN]:[PLEXOS]])/$C$5</f>
        <v>0.66666666666666663</v>
      </c>
      <c r="AA13" s="42">
        <f>_xlfn.PERCENTILE.INC(Table74[[#This Row],[TIAM ECN]:[PLEXOS]],0.75)/$C$5</f>
        <v>0.66666666666666663</v>
      </c>
      <c r="AB13" s="42">
        <f>MAX(Table74[[#This Row],[TIAM ECN]:[PLEXOS]])/$C$5</f>
        <v>0.66666666666666663</v>
      </c>
    </row>
    <row r="14" spans="2:28" ht="30" customHeight="1" x14ac:dyDescent="0.35">
      <c r="B14" s="34" t="s">
        <v>204</v>
      </c>
      <c r="C14" s="33">
        <v>3</v>
      </c>
      <c r="D14" s="33">
        <v>3</v>
      </c>
      <c r="E14" s="33">
        <v>3</v>
      </c>
      <c r="F14" s="33">
        <v>3</v>
      </c>
      <c r="G14" s="33">
        <v>3</v>
      </c>
      <c r="H14" s="33">
        <v>3</v>
      </c>
      <c r="I14" s="33">
        <v>3</v>
      </c>
      <c r="J14" s="33">
        <v>3</v>
      </c>
      <c r="K14" s="33">
        <v>3</v>
      </c>
      <c r="L14" s="33">
        <v>0</v>
      </c>
      <c r="M14" s="33">
        <v>0</v>
      </c>
      <c r="N14" s="33">
        <v>0</v>
      </c>
      <c r="O14" s="33">
        <v>0</v>
      </c>
      <c r="P14" s="33">
        <v>3</v>
      </c>
      <c r="Q14" s="33">
        <v>0</v>
      </c>
      <c r="R14" s="33">
        <v>3</v>
      </c>
      <c r="S14" s="33">
        <v>3</v>
      </c>
      <c r="U14" s="42">
        <f>MEDIAN(Table74[[#This Row],[TIAM ECN]:[PLEXOS]])/$C$5</f>
        <v>1</v>
      </c>
      <c r="V14" s="42">
        <f>MIN(Table74[[#This Row],[TIAM ECN]:[PLEXOS]])/$C$5</f>
        <v>0</v>
      </c>
      <c r="W14" s="42">
        <f t="shared" si="0"/>
        <v>0</v>
      </c>
      <c r="X14" s="42">
        <f>AVERAGE(Table74[[#This Row],[TIAM ECN]:[PLEXOS]])/$C$5</f>
        <v>0.70588235294117652</v>
      </c>
      <c r="Y14" s="42">
        <f>MEDIAN(Table74[[#This Row],[TIAM ECN]:[PLEXOS]])/$C$5</f>
        <v>1</v>
      </c>
      <c r="Z14" s="42">
        <f>_xlfn.MODE.SNGL(Table74[[#This Row],[TIAM ECN]:[PLEXOS]])/$C$5</f>
        <v>1</v>
      </c>
      <c r="AA14" s="42">
        <f>_xlfn.PERCENTILE.INC(Table74[[#This Row],[TIAM ECN]:[PLEXOS]],0.75)/$C$5</f>
        <v>1</v>
      </c>
      <c r="AB14" s="42">
        <f>MAX(Table74[[#This Row],[TIAM ECN]:[PLEXOS]])/$C$5</f>
        <v>1</v>
      </c>
    </row>
    <row r="15" spans="2:28" ht="30" customHeight="1" x14ac:dyDescent="0.35">
      <c r="B15" s="35" t="s">
        <v>276</v>
      </c>
      <c r="C15" s="33">
        <v>1</v>
      </c>
      <c r="D15" s="33">
        <v>1</v>
      </c>
      <c r="E15" s="33">
        <v>0</v>
      </c>
      <c r="F15" s="33">
        <v>0</v>
      </c>
      <c r="G15" s="33">
        <v>2</v>
      </c>
      <c r="H15" s="33">
        <v>2</v>
      </c>
      <c r="I15" s="33">
        <v>2</v>
      </c>
      <c r="J15" s="33">
        <v>2</v>
      </c>
      <c r="K15" s="33">
        <v>3</v>
      </c>
      <c r="L15" s="33">
        <v>3</v>
      </c>
      <c r="M15" s="33">
        <v>2</v>
      </c>
      <c r="N15" s="33">
        <v>0</v>
      </c>
      <c r="O15" s="33">
        <v>0</v>
      </c>
      <c r="P15" s="33">
        <v>0</v>
      </c>
      <c r="Q15" s="33">
        <v>0</v>
      </c>
      <c r="R15" s="33">
        <v>3</v>
      </c>
      <c r="S15" s="33">
        <v>3</v>
      </c>
      <c r="U15" s="42">
        <f>MEDIAN(Table74[[#This Row],[TIAM ECN]:[PLEXOS]])/$C$5</f>
        <v>0.66666666666666663</v>
      </c>
      <c r="V15" s="42">
        <f>MIN(Table74[[#This Row],[TIAM ECN]:[PLEXOS]])/$C$5</f>
        <v>0</v>
      </c>
      <c r="W15" s="42">
        <f t="shared" si="0"/>
        <v>0</v>
      </c>
      <c r="X15" s="42">
        <f>AVERAGE(Table74[[#This Row],[TIAM ECN]:[PLEXOS]])/$C$5</f>
        <v>0.4705882352941177</v>
      </c>
      <c r="Y15" s="42">
        <f>MEDIAN(Table74[[#This Row],[TIAM ECN]:[PLEXOS]])/$C$5</f>
        <v>0.66666666666666663</v>
      </c>
      <c r="Z15" s="42">
        <f>_xlfn.MODE.SNGL(Table74[[#This Row],[TIAM ECN]:[PLEXOS]])/$C$5</f>
        <v>0</v>
      </c>
      <c r="AA15" s="42">
        <f>_xlfn.PERCENTILE.INC(Table74[[#This Row],[TIAM ECN]:[PLEXOS]],0.75)/$C$5</f>
        <v>0.66666666666666663</v>
      </c>
      <c r="AB15" s="42">
        <f>MAX(Table74[[#This Row],[TIAM ECN]:[PLEXOS]])/$C$5</f>
        <v>1</v>
      </c>
    </row>
    <row r="16" spans="2:28" ht="30" customHeight="1" x14ac:dyDescent="0.35">
      <c r="B16" s="34" t="s">
        <v>277</v>
      </c>
      <c r="C16" s="33">
        <v>1</v>
      </c>
      <c r="D16" s="33">
        <v>1</v>
      </c>
      <c r="E16" s="33">
        <v>1</v>
      </c>
      <c r="F16" s="33">
        <v>1</v>
      </c>
      <c r="G16" s="33">
        <v>1</v>
      </c>
      <c r="H16" s="33">
        <v>1</v>
      </c>
      <c r="I16" s="33">
        <v>1</v>
      </c>
      <c r="J16" s="33">
        <v>1</v>
      </c>
      <c r="K16" s="33">
        <v>1</v>
      </c>
      <c r="L16" s="33">
        <v>3</v>
      </c>
      <c r="M16" s="33">
        <v>3</v>
      </c>
      <c r="N16" s="33">
        <v>0</v>
      </c>
      <c r="O16" s="33">
        <v>0</v>
      </c>
      <c r="P16" s="33">
        <v>0</v>
      </c>
      <c r="Q16" s="33">
        <v>0</v>
      </c>
      <c r="R16" s="33">
        <v>2</v>
      </c>
      <c r="S16" s="33">
        <v>2</v>
      </c>
      <c r="U16" s="42">
        <f>MEDIAN(Table74[[#This Row],[TIAM ECN]:[PLEXOS]])/$C$5</f>
        <v>0.33333333333333331</v>
      </c>
      <c r="V16" s="42">
        <f>MIN(Table74[[#This Row],[TIAM ECN]:[PLEXOS]])/$C$5</f>
        <v>0</v>
      </c>
      <c r="W16" s="42">
        <f t="shared" si="0"/>
        <v>0.33333333333333331</v>
      </c>
      <c r="X16" s="42">
        <f>AVERAGE(Table74[[#This Row],[TIAM ECN]:[PLEXOS]])/$C$5</f>
        <v>0.37254901960784315</v>
      </c>
      <c r="Y16" s="42">
        <f>MEDIAN(Table74[[#This Row],[TIAM ECN]:[PLEXOS]])/$C$5</f>
        <v>0.33333333333333331</v>
      </c>
      <c r="Z16" s="42">
        <f>_xlfn.MODE.SNGL(Table74[[#This Row],[TIAM ECN]:[PLEXOS]])/$C$5</f>
        <v>0.33333333333333331</v>
      </c>
      <c r="AA16" s="42">
        <f>_xlfn.PERCENTILE.INC(Table74[[#This Row],[TIAM ECN]:[PLEXOS]],0.75)/$C$5</f>
        <v>0.33333333333333331</v>
      </c>
      <c r="AB16" s="42">
        <f>MAX(Table74[[#This Row],[TIAM ECN]:[PLEXOS]])/$C$5</f>
        <v>1</v>
      </c>
    </row>
    <row r="17" spans="2:28" ht="30" customHeight="1" x14ac:dyDescent="0.35">
      <c r="B17" s="35" t="s">
        <v>278</v>
      </c>
      <c r="C17" s="33">
        <v>1</v>
      </c>
      <c r="D17" s="33">
        <v>1</v>
      </c>
      <c r="E17" s="33">
        <v>0</v>
      </c>
      <c r="F17" s="33">
        <v>0</v>
      </c>
      <c r="G17" s="33">
        <v>2</v>
      </c>
      <c r="H17" s="33">
        <v>2</v>
      </c>
      <c r="I17" s="33">
        <v>1</v>
      </c>
      <c r="J17" s="33">
        <v>2</v>
      </c>
      <c r="K17" s="33">
        <v>0</v>
      </c>
      <c r="L17" s="33">
        <v>2</v>
      </c>
      <c r="M17" s="33">
        <v>3</v>
      </c>
      <c r="N17" s="33">
        <v>0</v>
      </c>
      <c r="O17" s="33">
        <v>0</v>
      </c>
      <c r="P17" s="33">
        <v>0</v>
      </c>
      <c r="Q17" s="33">
        <v>0</v>
      </c>
      <c r="R17" s="33">
        <v>2</v>
      </c>
      <c r="S17" s="33">
        <v>2</v>
      </c>
      <c r="U17" s="42">
        <f>MEDIAN(Table74[[#This Row],[TIAM ECN]:[PLEXOS]])/$C$5</f>
        <v>0.33333333333333331</v>
      </c>
      <c r="V17" s="42">
        <f>MIN(Table74[[#This Row],[TIAM ECN]:[PLEXOS]])/$C$5</f>
        <v>0</v>
      </c>
      <c r="W17" s="42">
        <f t="shared" si="0"/>
        <v>0</v>
      </c>
      <c r="X17" s="42">
        <f>AVERAGE(Table74[[#This Row],[TIAM ECN]:[PLEXOS]])/$C$5</f>
        <v>0.35294117647058826</v>
      </c>
      <c r="Y17" s="42">
        <f>MEDIAN(Table74[[#This Row],[TIAM ECN]:[PLEXOS]])/$C$5</f>
        <v>0.33333333333333331</v>
      </c>
      <c r="Z17" s="42">
        <f>_xlfn.MODE.SNGL(Table74[[#This Row],[TIAM ECN]:[PLEXOS]])/$C$5</f>
        <v>0</v>
      </c>
      <c r="AA17" s="42">
        <f>_xlfn.PERCENTILE.INC(Table74[[#This Row],[TIAM ECN]:[PLEXOS]],0.75)/$C$5</f>
        <v>0.66666666666666663</v>
      </c>
      <c r="AB17" s="42">
        <f>MAX(Table74[[#This Row],[TIAM ECN]:[PLEXOS]])/$C$5</f>
        <v>1</v>
      </c>
    </row>
    <row r="18" spans="2:28" ht="30" customHeight="1" x14ac:dyDescent="0.35">
      <c r="B18" s="34" t="s">
        <v>279</v>
      </c>
      <c r="C18" s="33">
        <v>1</v>
      </c>
      <c r="D18" s="33">
        <v>1</v>
      </c>
      <c r="E18" s="33">
        <v>1</v>
      </c>
      <c r="F18" s="33">
        <v>1</v>
      </c>
      <c r="G18" s="33">
        <v>1</v>
      </c>
      <c r="H18" s="33">
        <v>1</v>
      </c>
      <c r="I18" s="33">
        <v>1</v>
      </c>
      <c r="J18" s="33">
        <v>1</v>
      </c>
      <c r="K18" s="33">
        <v>0</v>
      </c>
      <c r="L18" s="33">
        <v>2</v>
      </c>
      <c r="M18" s="33">
        <v>2</v>
      </c>
      <c r="N18" s="33">
        <v>0</v>
      </c>
      <c r="O18" s="33">
        <v>1</v>
      </c>
      <c r="P18" s="33">
        <v>0</v>
      </c>
      <c r="Q18" s="33">
        <v>1</v>
      </c>
      <c r="R18" s="33">
        <v>2</v>
      </c>
      <c r="S18" s="33">
        <v>2</v>
      </c>
      <c r="U18" s="42">
        <f>MEDIAN(Table74[[#This Row],[TIAM ECN]:[PLEXOS]])/$C$5</f>
        <v>0.33333333333333331</v>
      </c>
      <c r="V18" s="42">
        <f>MIN(Table74[[#This Row],[TIAM ECN]:[PLEXOS]])/$C$5</f>
        <v>0</v>
      </c>
      <c r="W18" s="42">
        <f t="shared" si="0"/>
        <v>0.33333333333333331</v>
      </c>
      <c r="X18" s="42">
        <f>AVERAGE(Table74[[#This Row],[TIAM ECN]:[PLEXOS]])/$C$5</f>
        <v>0.35294117647058826</v>
      </c>
      <c r="Y18" s="42">
        <f>MEDIAN(Table74[[#This Row],[TIAM ECN]:[PLEXOS]])/$C$5</f>
        <v>0.33333333333333331</v>
      </c>
      <c r="Z18" s="42">
        <f>_xlfn.MODE.SNGL(Table74[[#This Row],[TIAM ECN]:[PLEXOS]])/$C$5</f>
        <v>0.33333333333333331</v>
      </c>
      <c r="AA18" s="42">
        <f>_xlfn.PERCENTILE.INC(Table74[[#This Row],[TIAM ECN]:[PLEXOS]],0.75)/$C$5</f>
        <v>0.33333333333333331</v>
      </c>
      <c r="AB18" s="42">
        <f>MAX(Table74[[#This Row],[TIAM ECN]:[PLEXOS]])/$C$5</f>
        <v>0.66666666666666663</v>
      </c>
    </row>
    <row r="19" spans="2:28" ht="30" customHeight="1" x14ac:dyDescent="0.35">
      <c r="B19" s="35" t="s">
        <v>209</v>
      </c>
      <c r="C19" s="33">
        <v>1</v>
      </c>
      <c r="D19" s="33">
        <v>1</v>
      </c>
      <c r="E19" s="33">
        <v>1</v>
      </c>
      <c r="F19" s="33">
        <v>1</v>
      </c>
      <c r="G19" s="33">
        <v>2</v>
      </c>
      <c r="H19" s="33">
        <v>1</v>
      </c>
      <c r="I19" s="33">
        <v>1</v>
      </c>
      <c r="J19" s="33">
        <v>2</v>
      </c>
      <c r="K19" s="33">
        <v>0</v>
      </c>
      <c r="L19" s="33">
        <v>2</v>
      </c>
      <c r="M19" s="33">
        <v>1</v>
      </c>
      <c r="N19" s="33">
        <v>1</v>
      </c>
      <c r="O19" s="33">
        <v>1</v>
      </c>
      <c r="P19" s="33">
        <v>0</v>
      </c>
      <c r="Q19" s="33">
        <v>1</v>
      </c>
      <c r="R19" s="33">
        <v>2</v>
      </c>
      <c r="S19" s="33">
        <v>2</v>
      </c>
      <c r="U19" s="42">
        <f>MEDIAN(Table74[[#This Row],[TIAM ECN]:[PLEXOS]])/$C$5</f>
        <v>0.33333333333333331</v>
      </c>
      <c r="V19" s="42">
        <f>MIN(Table74[[#This Row],[TIAM ECN]:[PLEXOS]])/$C$5</f>
        <v>0</v>
      </c>
      <c r="W19" s="42">
        <f t="shared" si="0"/>
        <v>0.33333333333333331</v>
      </c>
      <c r="X19" s="42">
        <f>AVERAGE(Table74[[#This Row],[TIAM ECN]:[PLEXOS]])/$C$5</f>
        <v>0.39215686274509803</v>
      </c>
      <c r="Y19" s="42">
        <f>MEDIAN(Table74[[#This Row],[TIAM ECN]:[PLEXOS]])/$C$5</f>
        <v>0.33333333333333331</v>
      </c>
      <c r="Z19" s="42">
        <f>_xlfn.MODE.SNGL(Table74[[#This Row],[TIAM ECN]:[PLEXOS]])/$C$5</f>
        <v>0.33333333333333331</v>
      </c>
      <c r="AA19" s="42">
        <f>_xlfn.PERCENTILE.INC(Table74[[#This Row],[TIAM ECN]:[PLEXOS]],0.75)/$C$5</f>
        <v>0.66666666666666663</v>
      </c>
      <c r="AB19" s="42">
        <f>MAX(Table74[[#This Row],[TIAM ECN]:[PLEXOS]])/$C$5</f>
        <v>0.66666666666666663</v>
      </c>
    </row>
    <row r="20" spans="2:28" ht="30" customHeight="1" x14ac:dyDescent="0.35">
      <c r="B20" s="34" t="s">
        <v>280</v>
      </c>
      <c r="C20" s="33">
        <v>1</v>
      </c>
      <c r="D20" s="33">
        <v>1</v>
      </c>
      <c r="E20" s="33">
        <v>0</v>
      </c>
      <c r="F20" s="33">
        <v>0</v>
      </c>
      <c r="G20" s="33">
        <v>1</v>
      </c>
      <c r="H20" s="33">
        <v>2</v>
      </c>
      <c r="I20" s="33">
        <v>2</v>
      </c>
      <c r="J20" s="33">
        <v>2</v>
      </c>
      <c r="K20" s="33">
        <v>0</v>
      </c>
      <c r="L20" s="33">
        <v>0</v>
      </c>
      <c r="M20" s="33">
        <v>0</v>
      </c>
      <c r="N20" s="33">
        <v>0</v>
      </c>
      <c r="O20" s="33">
        <v>2</v>
      </c>
      <c r="P20" s="33">
        <v>0</v>
      </c>
      <c r="Q20" s="33">
        <v>2</v>
      </c>
      <c r="R20" s="33">
        <v>2</v>
      </c>
      <c r="S20" s="33">
        <v>2</v>
      </c>
      <c r="U20" s="42">
        <f>MEDIAN(Table74[[#This Row],[TIAM ECN]:[PLEXOS]])/$C$5</f>
        <v>0.33333333333333331</v>
      </c>
      <c r="V20" s="42">
        <f>MIN(Table74[[#This Row],[TIAM ECN]:[PLEXOS]])/$C$5</f>
        <v>0</v>
      </c>
      <c r="W20" s="42">
        <f t="shared" si="0"/>
        <v>0</v>
      </c>
      <c r="X20" s="42">
        <f>AVERAGE(Table74[[#This Row],[TIAM ECN]:[PLEXOS]])/$C$5</f>
        <v>0.33333333333333331</v>
      </c>
      <c r="Y20" s="42">
        <f>MEDIAN(Table74[[#This Row],[TIAM ECN]:[PLEXOS]])/$C$5</f>
        <v>0.33333333333333331</v>
      </c>
      <c r="Z20" s="42">
        <f>_xlfn.MODE.SNGL(Table74[[#This Row],[TIAM ECN]:[PLEXOS]])/$C$5</f>
        <v>0</v>
      </c>
      <c r="AA20" s="42">
        <f>_xlfn.PERCENTILE.INC(Table74[[#This Row],[TIAM ECN]:[PLEXOS]],0.75)/$C$5</f>
        <v>0.66666666666666663</v>
      </c>
      <c r="AB20" s="42">
        <f>MAX(Table74[[#This Row],[TIAM ECN]:[PLEXOS]])/$C$5</f>
        <v>0.66666666666666663</v>
      </c>
    </row>
    <row r="21" spans="2:28" ht="30" customHeight="1" thickBot="1" x14ac:dyDescent="0.4">
      <c r="B21" s="36" t="s">
        <v>211</v>
      </c>
      <c r="C21" s="33">
        <v>1</v>
      </c>
      <c r="D21" s="33">
        <v>1</v>
      </c>
      <c r="E21" s="33">
        <v>1</v>
      </c>
      <c r="F21" s="33">
        <v>1</v>
      </c>
      <c r="G21" s="33">
        <v>1</v>
      </c>
      <c r="H21" s="33">
        <v>0</v>
      </c>
      <c r="I21" s="33">
        <v>0</v>
      </c>
      <c r="J21" s="33">
        <v>1</v>
      </c>
      <c r="K21" s="33">
        <v>1</v>
      </c>
      <c r="L21" s="33">
        <v>2</v>
      </c>
      <c r="M21" s="33">
        <v>2</v>
      </c>
      <c r="N21" s="33">
        <v>2</v>
      </c>
      <c r="O21" s="33">
        <v>2</v>
      </c>
      <c r="P21" s="33">
        <v>2</v>
      </c>
      <c r="Q21" s="33">
        <v>2</v>
      </c>
      <c r="R21" s="33">
        <v>2</v>
      </c>
      <c r="S21" s="33">
        <v>2</v>
      </c>
      <c r="U21" s="42">
        <f>MEDIAN(Table74[[#This Row],[TIAM ECN]:[PLEXOS]])/$C$5</f>
        <v>0.33333333333333331</v>
      </c>
      <c r="V21" s="42">
        <f>MIN(Table74[[#This Row],[TIAM ECN]:[PLEXOS]])/$C$5</f>
        <v>0</v>
      </c>
      <c r="W21" s="42">
        <f t="shared" si="0"/>
        <v>0.33333333333333331</v>
      </c>
      <c r="X21" s="42">
        <f>AVERAGE(Table74[[#This Row],[TIAM ECN]:[PLEXOS]])/$C$5</f>
        <v>0.45098039215686275</v>
      </c>
      <c r="Y21" s="42">
        <f>MEDIAN(Table74[[#This Row],[TIAM ECN]:[PLEXOS]])/$C$5</f>
        <v>0.33333333333333331</v>
      </c>
      <c r="Z21" s="42">
        <f>_xlfn.MODE.SNGL(Table74[[#This Row],[TIAM ECN]:[PLEXOS]])/$C$5</f>
        <v>0.66666666666666663</v>
      </c>
      <c r="AA21" s="42">
        <f>_xlfn.PERCENTILE.INC(Table74[[#This Row],[TIAM ECN]:[PLEXOS]],0.75)/$C$5</f>
        <v>0.66666666666666663</v>
      </c>
      <c r="AB21" s="42">
        <f>MAX(Table74[[#This Row],[TIAM ECN]:[PLEXOS]])/$C$5</f>
        <v>0.66666666666666663</v>
      </c>
    </row>
  </sheetData>
  <conditionalFormatting sqref="C2:C5">
    <cfRule type="cellIs" dxfId="7" priority="1" operator="equal">
      <formula>3</formula>
    </cfRule>
    <cfRule type="cellIs" dxfId="6" priority="2" operator="equal">
      <formula>2</formula>
    </cfRule>
    <cfRule type="cellIs" dxfId="5" priority="3" operator="equal">
      <formula>1</formula>
    </cfRule>
    <cfRule type="cellIs" dxfId="4" priority="4" operator="equal">
      <formula>0</formula>
    </cfRule>
    <cfRule type="colorScale" priority="5">
      <colorScale>
        <cfvo type="num" val="0"/>
        <cfvo type="num" val="1.5"/>
        <cfvo type="num" val="3"/>
        <color rgb="FFF8696B"/>
        <color rgb="FFFFEB84"/>
        <color rgb="FF63BE7B"/>
      </colorScale>
    </cfRule>
  </conditionalFormatting>
  <conditionalFormatting sqref="C8:S21">
    <cfRule type="cellIs" dxfId="3" priority="6" operator="equal">
      <formula>3</formula>
    </cfRule>
    <cfRule type="cellIs" dxfId="2" priority="7" operator="equal">
      <formula>2</formula>
    </cfRule>
    <cfRule type="cellIs" dxfId="1" priority="8" operator="equal">
      <formula>1</formula>
    </cfRule>
    <cfRule type="cellIs" dxfId="0" priority="9" operator="equal">
      <formula>0</formula>
    </cfRule>
    <cfRule type="colorScale" priority="11">
      <colorScale>
        <cfvo type="num" val="0"/>
        <cfvo type="num" val="1.5"/>
        <cfvo type="num" val="3"/>
        <color rgb="FFF8696B"/>
        <color rgb="FFFFEB84"/>
        <color rgb="FF63BE7B"/>
      </colorScale>
    </cfRule>
  </conditionalFormatting>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C9CE9-0EF6-44CE-8F73-86056406755F}">
  <sheetPr>
    <tabColor rgb="FFFFC000"/>
  </sheetPr>
  <dimension ref="B1:C8"/>
  <sheetViews>
    <sheetView showGridLines="0" workbookViewId="0">
      <selection activeCell="C9" sqref="C9"/>
    </sheetView>
  </sheetViews>
  <sheetFormatPr defaultRowHeight="14.5" x14ac:dyDescent="0.35"/>
  <cols>
    <col min="1" max="1" width="1.453125" customWidth="1"/>
    <col min="3" max="3" width="31.54296875" bestFit="1" customWidth="1"/>
  </cols>
  <sheetData>
    <row r="1" spans="2:3" ht="8.5" customHeight="1" x14ac:dyDescent="0.35"/>
    <row r="2" spans="2:3" x14ac:dyDescent="0.35">
      <c r="B2" s="15" t="s">
        <v>225</v>
      </c>
      <c r="C2" s="15" t="s">
        <v>1</v>
      </c>
    </row>
    <row r="3" spans="2:3" x14ac:dyDescent="0.35">
      <c r="B3" s="14" t="s">
        <v>226</v>
      </c>
      <c r="C3" s="14" t="s">
        <v>227</v>
      </c>
    </row>
    <row r="4" spans="2:3" x14ac:dyDescent="0.35">
      <c r="B4" s="14" t="s">
        <v>34</v>
      </c>
      <c r="C4" s="14" t="s">
        <v>228</v>
      </c>
    </row>
    <row r="5" spans="2:3" x14ac:dyDescent="0.35">
      <c r="B5" s="14" t="s">
        <v>229</v>
      </c>
      <c r="C5" s="14" t="s">
        <v>230</v>
      </c>
    </row>
    <row r="6" spans="2:3" x14ac:dyDescent="0.35">
      <c r="B6" s="14" t="s">
        <v>231</v>
      </c>
      <c r="C6" s="14" t="s">
        <v>232</v>
      </c>
    </row>
    <row r="7" spans="2:3" x14ac:dyDescent="0.35">
      <c r="B7" s="14" t="s">
        <v>233</v>
      </c>
      <c r="C7" s="14" t="s">
        <v>234</v>
      </c>
    </row>
    <row r="8" spans="2:3" x14ac:dyDescent="0.35">
      <c r="B8" s="14" t="s">
        <v>262</v>
      </c>
      <c r="C8" s="14" t="s">
        <v>263</v>
      </c>
    </row>
  </sheetData>
  <sortState xmlns:xlrd2="http://schemas.microsoft.com/office/spreadsheetml/2017/richdata2" ref="B3:C7">
    <sortCondition ref="B2:B7"/>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NOC_ClusterName xmlns="2f6a910d-138e-42c1-8e8a-320c1b7cf3f7">RVO KCET programmalijn Flex</TNOC_ClusterName>
    <n2a7a23bcc2241cb9261f9a914c7c1bb xmlns="f1314926-a870-4c13-9b14-37f9c7a53d4c">
      <Terms xmlns="http://schemas.microsoft.com/office/infopath/2007/PartnerControls">
        <TermInfo xmlns="http://schemas.microsoft.com/office/infopath/2007/PartnerControls">
          <TermName xmlns="http://schemas.microsoft.com/office/infopath/2007/PartnerControls">TNO Internal</TermName>
          <TermId xmlns="http://schemas.microsoft.com/office/infopath/2007/PartnerControls">1a23c89f-ef54-4907-86fd-8242403ff722</TermId>
        </TermInfo>
      </Terms>
    </n2a7a23bcc2241cb9261f9a914c7c1bb>
    <bac4ab11065f4f6c809c820c57e320e5 xmlns="f1314926-a870-4c13-9b14-37f9c7a53d4c">
      <Terms xmlns="http://schemas.microsoft.com/office/infopath/2007/PartnerControls"/>
    </bac4ab11065f4f6c809c820c57e320e5>
    <TNOC_ClusterId xmlns="2f6a910d-138e-42c1-8e8a-320c1b7cf3f7">P060.65930</TNOC_ClusterId>
    <h15fbb78f4cb41d290e72f301ea2865f xmlns="f1314926-a870-4c13-9b14-37f9c7a53d4c">
      <Terms xmlns="http://schemas.microsoft.com/office/infopath/2007/PartnerControls">
        <TermInfo xmlns="http://schemas.microsoft.com/office/infopath/2007/PartnerControls">
          <TermName xmlns="http://schemas.microsoft.com/office/infopath/2007/PartnerControls">Project</TermName>
          <TermId xmlns="http://schemas.microsoft.com/office/infopath/2007/PartnerControls">fa11c4c9-105f-402c-bb40-9a56b4989397</TermId>
        </TermInfo>
      </Terms>
    </h15fbb78f4cb41d290e72f301ea2865f>
    <TaxCatchAll xmlns="f1314926-a870-4c13-9b14-37f9c7a53d4c">
      <Value>5</Value>
      <Value>1</Value>
    </TaxCatchAll>
    <lca20d149a844688b6abf34073d5c21d xmlns="f1314926-a870-4c13-9b14-37f9c7a53d4c">
      <Terms xmlns="http://schemas.microsoft.com/office/infopath/2007/PartnerControls"/>
    </lca20d149a844688b6abf34073d5c21d>
    <_dlc_DocId xmlns="f1314926-a870-4c13-9b14-37f9c7a53d4c">HEDXWQPNNEWQ-640314943-54</_dlc_DocId>
    <_dlc_DocIdUrl xmlns="f1314926-a870-4c13-9b14-37f9c7a53d4c">
      <Url>https://365tno.sharepoint.com/teams/P060.65930/_layouts/15/DocIdRedir.aspx?ID=HEDXWQPNNEWQ-640314943-54</Url>
      <Description>HEDXWQPNNEWQ-640314943-54</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Cluster Document" ma:contentTypeID="0x010100A35317DCC28344A7B82488658A034A5C0100FD0AB45B6DA95041A56835133930A11C" ma:contentTypeVersion="10" ma:contentTypeDescription="Create a new document." ma:contentTypeScope="" ma:versionID="0eaf17d1fbc616885711b27c5815e762">
  <xsd:schema xmlns:xsd="http://www.w3.org/2001/XMLSchema" xmlns:xs="http://www.w3.org/2001/XMLSchema" xmlns:p="http://schemas.microsoft.com/office/2006/metadata/properties" xmlns:ns2="2f6a910d-138e-42c1-8e8a-320c1b7cf3f7" xmlns:ns3="f1314926-a870-4c13-9b14-37f9c7a53d4c" xmlns:ns5="efa32c4b-aff1-4326-8333-63e9d31551e8" targetNamespace="http://schemas.microsoft.com/office/2006/metadata/properties" ma:root="true" ma:fieldsID="e1f70dbd57d69ab84b6dc7cc32a061c2" ns2:_="" ns3:_="" ns5:_="">
    <xsd:import namespace="2f6a910d-138e-42c1-8e8a-320c1b7cf3f7"/>
    <xsd:import namespace="f1314926-a870-4c13-9b14-37f9c7a53d4c"/>
    <xsd:import namespace="efa32c4b-aff1-4326-8333-63e9d31551e8"/>
    <xsd:element name="properties">
      <xsd:complexType>
        <xsd:sequence>
          <xsd:element name="documentManagement">
            <xsd:complexType>
              <xsd:all>
                <xsd:element ref="ns2:TNOC_ClusterName" minOccurs="0"/>
                <xsd:element ref="ns2:TNOC_ClusterId" minOccurs="0"/>
                <xsd:element ref="ns3:h15fbb78f4cb41d290e72f301ea2865f" minOccurs="0"/>
                <xsd:element ref="ns3:TaxCatchAll" minOccurs="0"/>
                <xsd:element ref="ns3:TaxCatchAllLabel" minOccurs="0"/>
                <xsd:element ref="ns3:_dlc_DocIdPersistId" minOccurs="0"/>
                <xsd:element ref="ns3:n2a7a23bcc2241cb9261f9a914c7c1bb" minOccurs="0"/>
                <xsd:element ref="ns3:lca20d149a844688b6abf34073d5c21d" minOccurs="0"/>
                <xsd:element ref="ns3:_dlc_DocIdUrl" minOccurs="0"/>
                <xsd:element ref="ns3:bac4ab11065f4f6c809c820c57e320e5" minOccurs="0"/>
                <xsd:element ref="ns3:_dlc_DocId" minOccurs="0"/>
                <xsd:element ref="ns5:MediaServiceMetadata" minOccurs="0"/>
                <xsd:element ref="ns5:MediaServiceFastMetadata"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f6a910d-138e-42c1-8e8a-320c1b7cf3f7" elementFormDefault="qualified">
    <xsd:import namespace="http://schemas.microsoft.com/office/2006/documentManagement/types"/>
    <xsd:import namespace="http://schemas.microsoft.com/office/infopath/2007/PartnerControls"/>
    <xsd:element name="TNOC_ClusterName" ma:index="6" nillable="true" ma:displayName="Cluster name" ma:internalName="TNOC_ClusterName">
      <xsd:simpleType>
        <xsd:restriction base="dms:Text">
          <xsd:maxLength value="255"/>
        </xsd:restriction>
      </xsd:simpleType>
    </xsd:element>
    <xsd:element name="TNOC_ClusterId" ma:index="7" nillable="true" ma:displayName="Cluster ID" ma:internalName="TNOC_Clust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1314926-a870-4c13-9b14-37f9c7a53d4c" elementFormDefault="qualified">
    <xsd:import namespace="http://schemas.microsoft.com/office/2006/documentManagement/types"/>
    <xsd:import namespace="http://schemas.microsoft.com/office/infopath/2007/PartnerControls"/>
    <xsd:element name="h15fbb78f4cb41d290e72f301ea2865f" ma:index="13" nillable="true" ma:taxonomy="true" ma:internalName="h15fbb78f4cb41d290e72f301ea2865f" ma:taxonomyFieldName="TNOC_ClusterType" ma:displayName="Cluster type" ma:fieldId="{115fbb78-f4cb-41d2-90e7-2f301ea2865f}" ma:sspId="7378aa68-586f-4892-bb77-0985b40f41a6" ma:termSetId="e7feef8e-5ede-44cd-b7d5-7ed7dacef0b4"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e9e47837-d162-4315-8001-743ddca94338}" ma:internalName="TaxCatchAll" ma:showField="CatchAllData" ma:web="f1314926-a870-4c13-9b14-37f9c7a53d4c">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e9e47837-d162-4315-8001-743ddca94338}" ma:internalName="TaxCatchAllLabel" ma:readOnly="true" ma:showField="CatchAllDataLabel" ma:web="f1314926-a870-4c13-9b14-37f9c7a53d4c">
      <xsd:complexType>
        <xsd:complexContent>
          <xsd:extension base="dms:MultiChoiceLookup">
            <xsd:sequence>
              <xsd:element name="Value" type="dms:Lookup" maxOccurs="unbounded" minOccurs="0" nillable="true"/>
            </xsd:sequence>
          </xsd:extension>
        </xsd:complexContent>
      </xsd:complexType>
    </xsd:element>
    <xsd:element name="_dlc_DocIdPersistId" ma:index="16" nillable="true" ma:displayName="Persist ID" ma:description="Keep ID on add." ma:hidden="true" ma:internalName="_dlc_DocIdPersistId" ma:readOnly="true">
      <xsd:simpleType>
        <xsd:restriction base="dms:Boolean"/>
      </xsd:simpleType>
    </xsd:element>
    <xsd:element name="n2a7a23bcc2241cb9261f9a914c7c1bb" ma:index="17" nillable="true" ma:taxonomy="true" ma:internalName="n2a7a23bcc2241cb9261f9a914c7c1bb" ma:taxonomyFieldName="TNOC_DocumentClassification" ma:displayName="Document classification" ma:fieldId="{72a7a23b-cc22-41cb-9261-f9a914c7c1bb}" ma:sspId="7378aa68-586f-4892-bb77-0985b40f41a6" ma:termSetId="ff8f31fd-7572-41dc-9fe4-bd4c6d280f39" ma:anchorId="00000000-0000-0000-0000-000000000000" ma:open="false" ma:isKeyword="false">
      <xsd:complexType>
        <xsd:sequence>
          <xsd:element ref="pc:Terms" minOccurs="0" maxOccurs="1"/>
        </xsd:sequence>
      </xsd:complexType>
    </xsd:element>
    <xsd:element name="lca20d149a844688b6abf34073d5c21d" ma:index="19" nillable="true" ma:taxonomy="true" ma:internalName="lca20d149a844688b6abf34073d5c21d" ma:taxonomyFieldName="TNOC_DocumentType" ma:displayName="Document type" ma:fieldId="{5ca20d14-9a84-4688-b6ab-f34073d5c21d}" ma:sspId="7378aa68-586f-4892-bb77-0985b40f41a6" ma:termSetId="e8a13a9e-c4f3-4184-b8d9-8210abad4948" ma:anchorId="00000000-0000-0000-0000-000000000000" ma:open="false" ma:isKeyword="false">
      <xsd:complexType>
        <xsd:sequence>
          <xsd:element ref="pc:Terms" minOccurs="0" maxOccurs="1"/>
        </xsd:sequence>
      </xsd:complexType>
    </xsd:element>
    <xsd:element name="_dlc_DocIdUrl" ma:index="2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bac4ab11065f4f6c809c820c57e320e5" ma:index="22" nillable="true" ma:taxonomy="true" ma:internalName="bac4ab11065f4f6c809c820c57e320e5" ma:taxonomyFieldName="TNOC_DocumentCategory" ma:displayName="Document category" ma:fieldId="{bac4ab11-065f-4f6c-809c-820c57e320e5}" ma:sspId="7378aa68-586f-4892-bb77-0985b40f41a6" ma:termSetId="94d42b6a-4155-4fa6-95e9-087bc306ceb3" ma:anchorId="00000000-0000-0000-0000-000000000000" ma:open="false" ma:isKeyword="false">
      <xsd:complexType>
        <xsd:sequence>
          <xsd:element ref="pc:Terms" minOccurs="0" maxOccurs="1"/>
        </xsd:sequence>
      </xsd:complexType>
    </xsd:element>
    <xsd:element name="_dlc_DocId" ma:index="23" nillable="true" ma:displayName="Document ID Value" ma:description="The value of the document ID assigned to this item." ma:indexed="true" ma:internalName="_dlc_DocId"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fa32c4b-aff1-4326-8333-63e9d31551e8" elementFormDefault="qualified">
    <xsd:import namespace="http://schemas.microsoft.com/office/2006/documentManagement/types"/>
    <xsd:import namespace="http://schemas.microsoft.com/office/infopath/2007/PartnerControls"/>
    <xsd:element name="MediaServiceMetadata" ma:index="24" nillable="true" ma:displayName="MediaServiceMetadata" ma:hidden="true" ma:internalName="MediaServiceMetadata" ma:readOnly="true">
      <xsd:simpleType>
        <xsd:restriction base="dms:Note"/>
      </xsd:simpleType>
    </xsd:element>
    <xsd:element name="MediaServiceFastMetadata" ma:index="25" nillable="true" ma:displayName="MediaServiceFastMetadata" ma:hidden="true" ma:internalName="MediaServiceFastMetadata" ma:readOnly="true">
      <xsd:simpleType>
        <xsd:restriction base="dms:Note"/>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
</file>

<file path=customXml/itemProps1.xml><?xml version="1.0" encoding="utf-8"?>
<ds:datastoreItem xmlns:ds="http://schemas.openxmlformats.org/officeDocument/2006/customXml" ds:itemID="{8D82B92D-2AEA-42EF-AAD6-2B08A9B69B24}">
  <ds:schemaRefs>
    <ds:schemaRef ds:uri="http://schemas.microsoft.com/office/infopath/2007/PartnerControls"/>
    <ds:schemaRef ds:uri="2f6a910d-138e-42c1-8e8a-320c1b7cf3f7"/>
    <ds:schemaRef ds:uri="http://purl.org/dc/elements/1.1/"/>
    <ds:schemaRef ds:uri="http://schemas.openxmlformats.org/package/2006/metadata/core-properties"/>
    <ds:schemaRef ds:uri="http://purl.org/dc/dcmitype/"/>
    <ds:schemaRef ds:uri="f1314926-a870-4c13-9b14-37f9c7a53d4c"/>
    <ds:schemaRef ds:uri="http://schemas.microsoft.com/office/2006/documentManagement/types"/>
    <ds:schemaRef ds:uri="efa32c4b-aff1-4326-8333-63e9d31551e8"/>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9EEE2758-6004-4ED3-8EE9-E224E53F2E66}">
  <ds:schemaRefs>
    <ds:schemaRef ds:uri="http://schemas.microsoft.com/sharepoint/v3/contenttype/forms"/>
  </ds:schemaRefs>
</ds:datastoreItem>
</file>

<file path=customXml/itemProps3.xml><?xml version="1.0" encoding="utf-8"?>
<ds:datastoreItem xmlns:ds="http://schemas.openxmlformats.org/officeDocument/2006/customXml" ds:itemID="{723E88A4-7CC9-442D-B20F-CB35B0FF980F}">
  <ds:schemaRefs>
    <ds:schemaRef ds:uri="http://schemas.microsoft.com/sharepoint/events"/>
  </ds:schemaRefs>
</ds:datastoreItem>
</file>

<file path=customXml/itemProps4.xml><?xml version="1.0" encoding="utf-8"?>
<ds:datastoreItem xmlns:ds="http://schemas.openxmlformats.org/officeDocument/2006/customXml" ds:itemID="{3CA9CB35-8DE8-439A-BE54-9277DA5419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f6a910d-138e-42c1-8e8a-320c1b7cf3f7"/>
    <ds:schemaRef ds:uri="f1314926-a870-4c13-9b14-37f9c7a53d4c"/>
    <ds:schemaRef ds:uri="efa32c4b-aff1-4326-8333-63e9d31551e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9E296BA0-B474-467A-AAB2-49ED2A4E59E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Readme</vt:lpstr>
      <vt:lpstr>Model Flex Features Comparison</vt:lpstr>
      <vt:lpstr>Research Questions</vt:lpstr>
      <vt:lpstr>Support-Model Flex Features</vt:lpstr>
      <vt:lpstr>Gap Analysis</vt:lpstr>
      <vt:lpstr>Acronyms</vt:lpstr>
    </vt:vector>
  </TitlesOfParts>
  <Manager/>
  <Company>TNO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DIEGO TEJADA</dc:creator>
  <cp:keywords/>
  <dc:description/>
  <cp:lastModifiedBy>Schravemade, M.W. (Martin)</cp:lastModifiedBy>
  <cp:revision/>
  <dcterms:created xsi:type="dcterms:W3CDTF">2025-09-05T09:10:09Z</dcterms:created>
  <dcterms:modified xsi:type="dcterms:W3CDTF">2026-03-06T14:26:56Z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0x010100A35317DCC28344A7B82488658A034A5C0100FD0AB45B6DA95041A56835133930A11C</vt:lpwstr>
  </property>
  <property fmtid="{D5CDD505-2E9C-101B-9397-08002B2CF9AE}" pid="3" name="_dlc_DocIdItemGuid">
    <vt:lpwstr>c4c1f8db-d63e-455d-95fc-c34ec75e78d9</vt:lpwstr>
  </property>
  <property fmtid="{D5CDD505-2E9C-101B-9397-08002B2CF9AE}" pid="4" name="TNOC_DocumentType">
    <vt:lpwstr/>
  </property>
  <property fmtid="{D5CDD505-2E9C-101B-9397-08002B2CF9AE}" pid="5" name="TNOC_ClusterType">
    <vt:lpwstr>1;#Project|fa11c4c9-105f-402c-bb40-9a56b4989397</vt:lpwstr>
  </property>
  <property fmtid="{D5CDD505-2E9C-101B-9397-08002B2CF9AE}" pid="6" name="TNOC_DocumentCategory">
    <vt:lpwstr/>
  </property>
  <property fmtid="{D5CDD505-2E9C-101B-9397-08002B2CF9AE}" pid="7" name="TNOC_DocumentClassification">
    <vt:lpwstr>5;#TNO Internal|1a23c89f-ef54-4907-86fd-8242403ff722</vt:lpwstr>
  </property>
</Properties>
</file>